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AKEAN4\OneDrive\TAAKEAN4\Privat\LA TV Erstfeld\"/>
    </mc:Choice>
  </mc:AlternateContent>
  <xr:revisionPtr revIDLastSave="0" documentId="8_{316049BB-2613-4EB1-BB59-E98AB31219B5}" xr6:coauthVersionLast="36" xr6:coauthVersionMax="36" xr10:uidLastSave="{00000000-0000-0000-0000-000000000000}"/>
  <bookViews>
    <workbookView xWindow="0" yWindow="0" windowWidth="23040" windowHeight="7620" activeTab="1"/>
  </bookViews>
  <sheets>
    <sheet name="Zeitplan" sheetId="1" r:id="rId1"/>
    <sheet name="Anmeldung_Gruppen_am_PC" sheetId="3" r:id="rId2"/>
  </sheets>
  <definedNames>
    <definedName name="_xlnm.Print_Area" localSheetId="1">Anmeldung_Gruppen_am_PC!$A$1:$J$40</definedName>
    <definedName name="_xlnm.Print_Area" localSheetId="0">Zeitplan!$A$1:$H$35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9" i="3"/>
  <c r="K24" i="3"/>
  <c r="K27" i="1"/>
  <c r="J27" i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9" i="3"/>
  <c r="J40" i="3" s="1"/>
  <c r="D35" i="1"/>
  <c r="K35" i="1" s="1"/>
  <c r="D34" i="1"/>
  <c r="K34" i="1"/>
  <c r="D33" i="1"/>
  <c r="K33" i="1" s="1"/>
  <c r="D32" i="1"/>
  <c r="K32" i="1"/>
  <c r="G39" i="3"/>
  <c r="G38" i="3"/>
  <c r="G36" i="3"/>
  <c r="G35" i="3"/>
  <c r="G34" i="3"/>
  <c r="G32" i="3"/>
  <c r="G31" i="3"/>
  <c r="G30" i="3"/>
  <c r="G29" i="3"/>
  <c r="G28" i="3"/>
  <c r="G11" i="3"/>
  <c r="G10" i="3"/>
  <c r="A1" i="1"/>
  <c r="D31" i="1"/>
  <c r="K31" i="1"/>
  <c r="D30" i="1"/>
  <c r="K30" i="1" s="1"/>
  <c r="D29" i="1"/>
  <c r="K29" i="1"/>
  <c r="D28" i="1"/>
  <c r="K28" i="1" s="1"/>
  <c r="D26" i="1"/>
  <c r="K26" i="1"/>
  <c r="D25" i="1"/>
  <c r="J25" i="1" s="1"/>
  <c r="D24" i="1"/>
  <c r="K24" i="1"/>
  <c r="D23" i="1"/>
  <c r="K23" i="1" s="1"/>
  <c r="D22" i="1"/>
  <c r="K22" i="1"/>
  <c r="D21" i="1"/>
  <c r="J21" i="1" s="1"/>
  <c r="D20" i="1"/>
  <c r="K20" i="1"/>
  <c r="D19" i="1"/>
  <c r="J19" i="1" s="1"/>
  <c r="D18" i="1"/>
  <c r="K18" i="1"/>
  <c r="D17" i="1"/>
  <c r="J17" i="1" s="1"/>
  <c r="D16" i="1"/>
  <c r="K16" i="1"/>
  <c r="D15" i="1"/>
  <c r="K15" i="1" s="1"/>
  <c r="D14" i="1"/>
  <c r="J14" i="1"/>
  <c r="D13" i="1"/>
  <c r="J13" i="1" s="1"/>
  <c r="D12" i="1"/>
  <c r="K12" i="1"/>
  <c r="D11" i="1"/>
  <c r="J11" i="1" s="1"/>
  <c r="D10" i="1"/>
  <c r="J10" i="1"/>
  <c r="D9" i="1"/>
  <c r="J9" i="1" s="1"/>
  <c r="D7" i="1"/>
  <c r="K7" i="1"/>
  <c r="D8" i="1"/>
  <c r="K8" i="1" s="1"/>
  <c r="J7" i="1"/>
  <c r="J32" i="1"/>
  <c r="J28" i="1"/>
  <c r="J24" i="1"/>
  <c r="J20" i="1"/>
  <c r="J16" i="1"/>
  <c r="J12" i="1"/>
  <c r="K14" i="1"/>
  <c r="J35" i="1"/>
  <c r="J31" i="1"/>
  <c r="K10" i="1"/>
  <c r="J34" i="1"/>
  <c r="J26" i="1"/>
  <c r="J22" i="1"/>
  <c r="J18" i="1"/>
  <c r="J33" i="1"/>
  <c r="J29" i="1"/>
  <c r="K9" i="1"/>
  <c r="K11" i="1"/>
  <c r="K21" i="1" l="1"/>
  <c r="K13" i="1"/>
  <c r="J8" i="1"/>
  <c r="J15" i="1"/>
  <c r="J30" i="1"/>
  <c r="J23" i="1"/>
  <c r="K17" i="1"/>
  <c r="K19" i="1"/>
  <c r="K25" i="1"/>
</calcChain>
</file>

<file path=xl/comments1.xml><?xml version="1.0" encoding="utf-8"?>
<comments xmlns="http://schemas.openxmlformats.org/spreadsheetml/2006/main">
  <authors>
    <author>Philippe Renevey</author>
  </authors>
  <commentList>
    <comment ref="A7" authorId="0" shapeId="0">
      <text>
        <r>
          <rPr>
            <sz val="9"/>
            <color indexed="81"/>
            <rFont val="Segoe UI"/>
            <family val="2"/>
          </rPr>
          <t>Die Kategoriennummern und der Zeitplan sind auf dem anderen Tabellen-blatt (siehe unten links) zu finden.</t>
        </r>
      </text>
    </comment>
  </commentList>
</comments>
</file>

<file path=xl/sharedStrings.xml><?xml version="1.0" encoding="utf-8"?>
<sst xmlns="http://schemas.openxmlformats.org/spreadsheetml/2006/main" count="145" uniqueCount="87">
  <si>
    <t>11.00 h</t>
  </si>
  <si>
    <t>1 kl</t>
  </si>
  <si>
    <t>850 m</t>
  </si>
  <si>
    <t>11.10 h</t>
  </si>
  <si>
    <t>11.20 h</t>
  </si>
  <si>
    <t>2 kl</t>
  </si>
  <si>
    <t>11.35 h</t>
  </si>
  <si>
    <t>11.50 h</t>
  </si>
  <si>
    <t>12.00 h</t>
  </si>
  <si>
    <t>3 kl</t>
  </si>
  <si>
    <t>2 gr</t>
  </si>
  <si>
    <t>3 gr</t>
  </si>
  <si>
    <t>Joggerinnen</t>
  </si>
  <si>
    <t>Jogger</t>
  </si>
  <si>
    <t>Frauen W20</t>
  </si>
  <si>
    <t>Männer M20</t>
  </si>
  <si>
    <t>Seniorinnen W30</t>
  </si>
  <si>
    <t>Senioren M30</t>
  </si>
  <si>
    <t>Seniorinnen W40</t>
  </si>
  <si>
    <t>7 gr</t>
  </si>
  <si>
    <t>10’000 m</t>
  </si>
  <si>
    <t>Senioren M40</t>
  </si>
  <si>
    <t>Plausch – Stafette</t>
  </si>
  <si>
    <t xml:space="preserve">frei </t>
  </si>
  <si>
    <t>Pfüderilauf Knaben</t>
  </si>
  <si>
    <t>15.30 h</t>
  </si>
  <si>
    <t>Pfüderilauf Mädchen</t>
  </si>
  <si>
    <t>15.32 h</t>
  </si>
  <si>
    <t>15.34 h</t>
  </si>
  <si>
    <t>15.36 h</t>
  </si>
  <si>
    <t>15.38 h</t>
  </si>
  <si>
    <t>15.40 h</t>
  </si>
  <si>
    <t>U10 w</t>
  </si>
  <si>
    <t>U10 m</t>
  </si>
  <si>
    <t>U12 w</t>
  </si>
  <si>
    <t>1‘610 m</t>
  </si>
  <si>
    <t>U12 m</t>
  </si>
  <si>
    <t>U14 w</t>
  </si>
  <si>
    <t>U14 m</t>
  </si>
  <si>
    <t>U16 w</t>
  </si>
  <si>
    <t>2‘370 m</t>
  </si>
  <si>
    <t>U18 w</t>
  </si>
  <si>
    <t>U16 m</t>
  </si>
  <si>
    <t>2‘922 m</t>
  </si>
  <si>
    <t>U18 m</t>
  </si>
  <si>
    <t>U20 w</t>
  </si>
  <si>
    <t>4‘338 m</t>
  </si>
  <si>
    <t>U20 m</t>
  </si>
  <si>
    <t>10‘000 m</t>
  </si>
  <si>
    <t xml:space="preserve">10‘000 m </t>
  </si>
  <si>
    <t>Kategorieneinteilung</t>
  </si>
  <si>
    <t>Kategorie</t>
  </si>
  <si>
    <t>Jahrgang</t>
  </si>
  <si>
    <t>Rd</t>
  </si>
  <si>
    <t>Distanz</t>
  </si>
  <si>
    <t>Start</t>
  </si>
  <si>
    <t>Startgeld</t>
  </si>
  <si>
    <t>Gemeindewerke Erstfeld</t>
  </si>
  <si>
    <t>Hauptsponsoren:</t>
  </si>
  <si>
    <t>Schule/Klasse/Firma/Verein/Gruppe:</t>
  </si>
  <si>
    <t>Vorname</t>
  </si>
  <si>
    <t>Name</t>
  </si>
  <si>
    <t>Kat.
Nr.</t>
  </si>
  <si>
    <t>13.10 h</t>
  </si>
  <si>
    <t>13.30 h</t>
  </si>
  <si>
    <t>14.00 h</t>
  </si>
  <si>
    <r>
      <t>Totalbetrag</t>
    </r>
    <r>
      <rPr>
        <sz val="10"/>
        <color indexed="8"/>
        <rFont val="Wingdings"/>
        <charset val="2"/>
      </rPr>
      <t></t>
    </r>
    <r>
      <rPr>
        <sz val="10"/>
        <color theme="1"/>
        <rFont val="Arial"/>
        <family val="2"/>
      </rPr>
      <t>:</t>
    </r>
  </si>
  <si>
    <t>15.05 h</t>
  </si>
  <si>
    <t>Strasse Nr</t>
  </si>
  <si>
    <t>PLZ</t>
  </si>
  <si>
    <t>Ort</t>
  </si>
  <si>
    <t>Verein</t>
  </si>
  <si>
    <t xml:space="preserve">Startnummer
</t>
  </si>
  <si>
    <t>(leer lassen)</t>
  </si>
  <si>
    <t xml:space="preserve">Startgeld
</t>
  </si>
  <si>
    <t>(automatisch)</t>
  </si>
  <si>
    <t>Kategorie Bezeichnung</t>
  </si>
  <si>
    <t>(zur Kontrolle)</t>
  </si>
  <si>
    <r>
      <t>Leiter </t>
    </r>
    <r>
      <rPr>
        <sz val="10"/>
        <color indexed="8"/>
        <rFont val="Wingdings"/>
        <charset val="2"/>
      </rPr>
      <t></t>
    </r>
  </si>
  <si>
    <t>Die Adresse muss nur eingegeben werden, wenn die AthletInnen nächstes Jahr ein Programmheft zugeschickt bekommen wollen.</t>
  </si>
  <si>
    <t>Raiffeisenbank</t>
  </si>
  <si>
    <t>ANMELDUNG GRUPPEN</t>
  </si>
  <si>
    <r>
      <rPr>
        <sz val="8"/>
        <color indexed="8"/>
        <rFont val="Wingdings"/>
        <charset val="2"/>
      </rPr>
      <t></t>
    </r>
    <r>
      <rPr>
        <sz val="8"/>
        <color indexed="8"/>
        <rFont val="Arial"/>
        <family val="2"/>
      </rPr>
      <t xml:space="preserve"> Eine verantwortliche Person ist nur dann anzugeben, wenn diese nächstes Jahr ein Programmheft zugeschickt erhalten möchte.
</t>
    </r>
    <r>
      <rPr>
        <sz val="8"/>
        <color indexed="8"/>
        <rFont val="Wingdings"/>
        <charset val="2"/>
      </rPr>
      <t></t>
    </r>
    <r>
      <rPr>
        <sz val="8"/>
        <color indexed="8"/>
        <rFont val="Arial"/>
        <family val="2"/>
      </rPr>
      <t xml:space="preserve">  Der Totalbetrag ist bei der Anmeldung zu begleichen.</t>
    </r>
  </si>
  <si>
    <t>90 m</t>
  </si>
  <si>
    <t>(Voranmeldung nicht möglich. Einen Ausdruck dieser Tabelle am Wettkampftag mitbringen)</t>
  </si>
  <si>
    <t>15.42 h</t>
  </si>
  <si>
    <t>15.44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</si>
</sst>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800]dddd\,\ mmmm\ dd\,\ yyyy"/>
  </numFmts>
  <fonts count="8" x14ac:knownFonts="1">
    <font>
      <sz val="10"/>
      <color theme="1"/>
      <name val="Arial"/>
      <family val="2"/>
    </font>
    <font>
      <sz val="10"/>
      <color indexed="8"/>
      <name val="Wingdings"/>
      <charset val="2"/>
    </font>
    <font>
      <sz val="8"/>
      <color indexed="8"/>
      <name val="Arial"/>
      <family val="2"/>
    </font>
    <font>
      <sz val="8"/>
      <color indexed="8"/>
      <name val="Wingdings"/>
      <charset val="2"/>
    </font>
    <font>
      <sz val="9"/>
      <color indexed="81"/>
      <name val="Segoe U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vertical="center"/>
    </xf>
    <xf numFmtId="0" fontId="0" fillId="2" borderId="0" xfId="0" applyFill="1"/>
    <xf numFmtId="0" fontId="0" fillId="2" borderId="2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 wrapText="1"/>
    </xf>
    <xf numFmtId="0" fontId="6" fillId="2" borderId="3" xfId="0" applyFont="1" applyFill="1" applyBorder="1" applyAlignment="1">
      <alignment horizontal="left" vertical="top"/>
    </xf>
    <xf numFmtId="0" fontId="6" fillId="0" borderId="0" xfId="0" applyFont="1"/>
    <xf numFmtId="0" fontId="6" fillId="2" borderId="1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0" borderId="4" xfId="0" applyBorder="1" applyAlignment="1">
      <alignment vertical="top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top"/>
    </xf>
    <xf numFmtId="0" fontId="6" fillId="2" borderId="6" xfId="0" applyFont="1" applyFill="1" applyBorder="1" applyAlignment="1">
      <alignment horizontal="left" vertical="top" wrapText="1"/>
    </xf>
    <xf numFmtId="0" fontId="0" fillId="0" borderId="0" xfId="0" applyAlignment="1" applyProtection="1">
      <alignment vertical="top"/>
    </xf>
    <xf numFmtId="0" fontId="5" fillId="0" borderId="1" xfId="0" applyFont="1" applyBorder="1" applyAlignment="1" applyProtection="1">
      <alignment vertical="top"/>
    </xf>
    <xf numFmtId="0" fontId="5" fillId="0" borderId="1" xfId="0" applyFont="1" applyBorder="1" applyAlignment="1" applyProtection="1">
      <alignment horizontal="center" vertical="top"/>
    </xf>
    <xf numFmtId="0" fontId="5" fillId="0" borderId="1" xfId="0" applyFont="1" applyBorder="1" applyAlignment="1" applyProtection="1">
      <alignment horizontal="right" vertical="top" indent="1"/>
    </xf>
    <xf numFmtId="0" fontId="0" fillId="0" borderId="1" xfId="0" applyFont="1" applyBorder="1" applyAlignment="1" applyProtection="1">
      <alignment horizontal="right" vertical="top" wrapText="1" indent="1"/>
    </xf>
    <xf numFmtId="0" fontId="7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right" vertical="top" wrapText="1" indent="2"/>
    </xf>
    <xf numFmtId="0" fontId="0" fillId="0" borderId="0" xfId="0" applyAlignment="1" applyProtection="1">
      <alignment horizontal="right" vertical="top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0" fontId="5" fillId="0" borderId="0" xfId="0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0" fillId="0" borderId="1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horizontal="right" vertical="top"/>
    </xf>
    <xf numFmtId="178" fontId="5" fillId="0" borderId="0" xfId="0" applyNumberFormat="1" applyFont="1" applyAlignment="1" applyProtection="1">
      <alignment horizontal="left" vertical="top"/>
      <protection locked="0"/>
    </xf>
    <xf numFmtId="178" fontId="5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0" fontId="5" fillId="0" borderId="1" xfId="0" applyFont="1" applyBorder="1" applyAlignment="1" applyProtection="1">
      <alignment horizontal="left" vertical="top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7" xfId="0" applyFill="1" applyBorder="1" applyAlignment="1">
      <alignment vertical="top"/>
    </xf>
    <xf numFmtId="0" fontId="0" fillId="0" borderId="6" xfId="0" applyBorder="1" applyAlignment="1">
      <alignment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right" vertical="center" indent="1"/>
    </xf>
    <xf numFmtId="0" fontId="0" fillId="2" borderId="10" xfId="0" applyFill="1" applyBorder="1" applyAlignment="1">
      <alignment horizontal="right" vertical="center" inden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Standard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view="pageBreakPreview" zoomScaleNormal="100" zoomScaleSheetLayoutView="100" workbookViewId="0">
      <selection activeCell="A2" sqref="A2:C2"/>
    </sheetView>
  </sheetViews>
  <sheetFormatPr baseColWidth="10" defaultRowHeight="13.2" x14ac:dyDescent="0.25"/>
  <cols>
    <col min="1" max="1" width="5" style="20" customWidth="1"/>
    <col min="2" max="2" width="13.33203125" style="20" customWidth="1"/>
    <col min="3" max="3" width="9.33203125" style="20" customWidth="1"/>
    <col min="4" max="4" width="13.33203125" style="20" customWidth="1"/>
    <col min="5" max="5" width="9.33203125" style="20" customWidth="1"/>
    <col min="6" max="6" width="11.5546875" style="29" customWidth="1"/>
    <col min="7" max="8" width="11.5546875" style="20"/>
    <col min="9" max="9" width="23.33203125" style="20" customWidth="1"/>
    <col min="10" max="11" width="0" style="20" hidden="1" customWidth="1"/>
    <col min="12" max="16384" width="11.5546875" style="20"/>
  </cols>
  <sheetData>
    <row r="1" spans="1:11" x14ac:dyDescent="0.25">
      <c r="A1" s="42" t="str">
        <f>YEAR(A2)-1974 &amp; ". Crosslauf LA TV Erstfeld"</f>
        <v>45. Crosslauf LA TV Erstfeld</v>
      </c>
      <c r="B1" s="42"/>
      <c r="C1" s="42"/>
      <c r="D1" s="43" t="s">
        <v>58</v>
      </c>
      <c r="E1" s="43"/>
      <c r="F1" s="43"/>
      <c r="H1" s="39" t="s">
        <v>80</v>
      </c>
    </row>
    <row r="2" spans="1:11" x14ac:dyDescent="0.25">
      <c r="A2" s="44">
        <v>43562</v>
      </c>
      <c r="B2" s="44"/>
      <c r="C2" s="44"/>
      <c r="D2" s="45"/>
      <c r="E2" s="45"/>
      <c r="F2" s="45"/>
      <c r="H2" s="39" t="s">
        <v>57</v>
      </c>
    </row>
    <row r="3" spans="1:11" ht="4.95" customHeight="1" x14ac:dyDescent="0.25">
      <c r="A3" s="46"/>
      <c r="B3" s="46"/>
      <c r="C3" s="46"/>
      <c r="D3" s="46"/>
      <c r="E3" s="46"/>
      <c r="F3" s="46"/>
      <c r="G3" s="46"/>
      <c r="H3" s="46"/>
    </row>
    <row r="4" spans="1:11" x14ac:dyDescent="0.25">
      <c r="A4" s="42" t="s">
        <v>50</v>
      </c>
      <c r="B4" s="42"/>
      <c r="C4" s="42"/>
      <c r="D4" s="42"/>
      <c r="E4" s="42"/>
      <c r="F4" s="42"/>
      <c r="G4" s="42"/>
      <c r="H4" s="42"/>
    </row>
    <row r="5" spans="1:11" ht="4.95" customHeight="1" x14ac:dyDescent="0.25">
      <c r="A5" s="46"/>
      <c r="B5" s="46"/>
      <c r="C5" s="46"/>
      <c r="D5" s="46"/>
      <c r="E5" s="46"/>
      <c r="F5" s="46"/>
      <c r="G5" s="46"/>
      <c r="H5" s="46"/>
    </row>
    <row r="6" spans="1:11" x14ac:dyDescent="0.25">
      <c r="A6" s="47" t="s">
        <v>51</v>
      </c>
      <c r="B6" s="47"/>
      <c r="C6" s="47"/>
      <c r="D6" s="21" t="s">
        <v>52</v>
      </c>
      <c r="E6" s="22" t="s">
        <v>53</v>
      </c>
      <c r="F6" s="22" t="s">
        <v>54</v>
      </c>
      <c r="G6" s="22" t="s">
        <v>55</v>
      </c>
      <c r="H6" s="23" t="s">
        <v>56</v>
      </c>
    </row>
    <row r="7" spans="1:11" ht="13.8" x14ac:dyDescent="0.25">
      <c r="A7" s="24">
        <v>1</v>
      </c>
      <c r="B7" s="41" t="s">
        <v>32</v>
      </c>
      <c r="C7" s="41"/>
      <c r="D7" s="25" t="str">
        <f>RIGHT(YEAR($A$2)-9,4)&amp;" + jünger"</f>
        <v>2010 + jünger</v>
      </c>
      <c r="E7" s="26" t="s">
        <v>1</v>
      </c>
      <c r="F7" s="24" t="s">
        <v>2</v>
      </c>
      <c r="G7" s="26" t="s">
        <v>0</v>
      </c>
      <c r="H7" s="28">
        <v>10</v>
      </c>
      <c r="J7" s="20">
        <f>IF(RIGHT(D7,4)="lter",1900,IF(A7=21,1900,VALUE(LEFT(D7,4))))</f>
        <v>2010</v>
      </c>
      <c r="K7" s="20">
        <f t="shared" ref="K7:K35" ca="1" si="0">IF(A7=21,YEAR(TODAY()),IF(ISNUMBER(VALUE(RIGHT(D7,4))),VALUE(RIGHT(D7,4)),IF(RIGHT(D7,4)="nger",YEAR(TODAY()),VALUE(LEFT(D7,4)))))</f>
        <v>2019</v>
      </c>
    </row>
    <row r="8" spans="1:11" ht="13.8" x14ac:dyDescent="0.25">
      <c r="A8" s="24">
        <v>2</v>
      </c>
      <c r="B8" s="41" t="s">
        <v>33</v>
      </c>
      <c r="C8" s="41"/>
      <c r="D8" s="25" t="str">
        <f>RIGHT(YEAR($A$2)-9,4)&amp;" + jünger"</f>
        <v>2010 + jünger</v>
      </c>
      <c r="E8" s="26" t="s">
        <v>1</v>
      </c>
      <c r="F8" s="24" t="s">
        <v>2</v>
      </c>
      <c r="G8" s="26" t="s">
        <v>3</v>
      </c>
      <c r="H8" s="28">
        <v>10</v>
      </c>
      <c r="J8" s="20">
        <f t="shared" ref="J8:J35" si="1">IF(RIGHT(D8,4)="lter",1900,IF(A8=21,1900,VALUE(LEFT(D8,4))))</f>
        <v>2010</v>
      </c>
      <c r="K8" s="20">
        <f t="shared" ca="1" si="0"/>
        <v>2019</v>
      </c>
    </row>
    <row r="9" spans="1:11" ht="13.8" x14ac:dyDescent="0.25">
      <c r="A9" s="24">
        <v>3</v>
      </c>
      <c r="B9" s="41" t="s">
        <v>34</v>
      </c>
      <c r="C9" s="41"/>
      <c r="D9" s="25" t="str">
        <f>RIGHT(YEAR($A$2)-11,4) &amp; " + " &amp; RIGHT(YEAR($A$2)-10,4)</f>
        <v>2008 + 2009</v>
      </c>
      <c r="E9" s="26" t="s">
        <v>5</v>
      </c>
      <c r="F9" s="24" t="s">
        <v>35</v>
      </c>
      <c r="G9" s="26" t="s">
        <v>4</v>
      </c>
      <c r="H9" s="28">
        <v>10</v>
      </c>
      <c r="J9" s="20">
        <f t="shared" si="1"/>
        <v>2008</v>
      </c>
      <c r="K9" s="20">
        <f t="shared" ca="1" si="0"/>
        <v>2009</v>
      </c>
    </row>
    <row r="10" spans="1:11" ht="13.8" x14ac:dyDescent="0.25">
      <c r="A10" s="24">
        <v>4</v>
      </c>
      <c r="B10" s="41" t="s">
        <v>36</v>
      </c>
      <c r="C10" s="41"/>
      <c r="D10" s="25" t="str">
        <f>RIGHT(YEAR($A$2)-11,4) &amp; " + " &amp; RIGHT(YEAR($A$2)-10,4)</f>
        <v>2008 + 2009</v>
      </c>
      <c r="E10" s="26" t="s">
        <v>5</v>
      </c>
      <c r="F10" s="24" t="s">
        <v>35</v>
      </c>
      <c r="G10" s="26" t="s">
        <v>6</v>
      </c>
      <c r="H10" s="28">
        <v>10</v>
      </c>
      <c r="J10" s="20">
        <f t="shared" si="1"/>
        <v>2008</v>
      </c>
      <c r="K10" s="20">
        <f t="shared" ca="1" si="0"/>
        <v>2009</v>
      </c>
    </row>
    <row r="11" spans="1:11" ht="13.8" x14ac:dyDescent="0.25">
      <c r="A11" s="24">
        <v>5</v>
      </c>
      <c r="B11" s="41" t="s">
        <v>37</v>
      </c>
      <c r="C11" s="41"/>
      <c r="D11" s="25" t="str">
        <f>RIGHT(YEAR($A$2)-13,4) &amp; " + " &amp; RIGHT(YEAR($A$2)-12,4)</f>
        <v>2006 + 2007</v>
      </c>
      <c r="E11" s="26" t="s">
        <v>5</v>
      </c>
      <c r="F11" s="24" t="s">
        <v>35</v>
      </c>
      <c r="G11" s="26" t="s">
        <v>7</v>
      </c>
      <c r="H11" s="28">
        <v>10</v>
      </c>
      <c r="J11" s="20">
        <f t="shared" si="1"/>
        <v>2006</v>
      </c>
      <c r="K11" s="20">
        <f t="shared" ca="1" si="0"/>
        <v>2007</v>
      </c>
    </row>
    <row r="12" spans="1:11" ht="13.8" x14ac:dyDescent="0.25">
      <c r="A12" s="24">
        <v>6</v>
      </c>
      <c r="B12" s="41" t="s">
        <v>38</v>
      </c>
      <c r="C12" s="41"/>
      <c r="D12" s="25" t="str">
        <f>RIGHT(YEAR($A$2)-13,4) &amp; " + " &amp; RIGHT(YEAR($A$2)-12,4)</f>
        <v>2006 + 2007</v>
      </c>
      <c r="E12" s="26" t="s">
        <v>5</v>
      </c>
      <c r="F12" s="24" t="s">
        <v>35</v>
      </c>
      <c r="G12" s="26" t="s">
        <v>8</v>
      </c>
      <c r="H12" s="28">
        <v>10</v>
      </c>
      <c r="J12" s="20">
        <f t="shared" si="1"/>
        <v>2006</v>
      </c>
      <c r="K12" s="20">
        <f t="shared" ca="1" si="0"/>
        <v>2007</v>
      </c>
    </row>
    <row r="13" spans="1:11" ht="13.8" x14ac:dyDescent="0.25">
      <c r="A13" s="24">
        <v>7</v>
      </c>
      <c r="B13" s="41" t="s">
        <v>39</v>
      </c>
      <c r="C13" s="41"/>
      <c r="D13" s="25" t="str">
        <f>RIGHT(YEAR($A$2)-15,4) &amp; " + " &amp; RIGHT(YEAR($A$2)-14,4)</f>
        <v>2004 + 2005</v>
      </c>
      <c r="E13" s="26" t="s">
        <v>10</v>
      </c>
      <c r="F13" s="24" t="s">
        <v>43</v>
      </c>
      <c r="G13" s="26" t="s">
        <v>63</v>
      </c>
      <c r="H13" s="28">
        <v>15</v>
      </c>
      <c r="J13" s="20">
        <f t="shared" si="1"/>
        <v>2004</v>
      </c>
      <c r="K13" s="20">
        <f t="shared" ca="1" si="0"/>
        <v>2005</v>
      </c>
    </row>
    <row r="14" spans="1:11" ht="13.8" x14ac:dyDescent="0.25">
      <c r="A14" s="24">
        <v>8</v>
      </c>
      <c r="B14" s="41" t="s">
        <v>42</v>
      </c>
      <c r="C14" s="41"/>
      <c r="D14" s="25" t="str">
        <f>RIGHT(YEAR($A$2)-15,4) &amp; " + " &amp; RIGHT(YEAR($A$2)-14,4)</f>
        <v>2004 + 2005</v>
      </c>
      <c r="E14" s="26" t="s">
        <v>10</v>
      </c>
      <c r="F14" s="24" t="s">
        <v>43</v>
      </c>
      <c r="G14" s="26" t="s">
        <v>63</v>
      </c>
      <c r="H14" s="28">
        <v>15</v>
      </c>
      <c r="J14" s="20">
        <f t="shared" si="1"/>
        <v>2004</v>
      </c>
      <c r="K14" s="20">
        <f t="shared" ca="1" si="0"/>
        <v>2005</v>
      </c>
    </row>
    <row r="15" spans="1:11" ht="13.8" x14ac:dyDescent="0.25">
      <c r="A15" s="24">
        <v>9</v>
      </c>
      <c r="B15" s="41" t="s">
        <v>41</v>
      </c>
      <c r="C15" s="41"/>
      <c r="D15" s="25" t="str">
        <f>RIGHT(YEAR($A$2)-17,4) &amp; " + " &amp; RIGHT(YEAR($A$2)-16,4)</f>
        <v>2002 + 2003</v>
      </c>
      <c r="E15" s="26" t="s">
        <v>10</v>
      </c>
      <c r="F15" s="24" t="s">
        <v>43</v>
      </c>
      <c r="G15" s="26" t="s">
        <v>63</v>
      </c>
      <c r="H15" s="28">
        <v>15</v>
      </c>
      <c r="J15" s="20">
        <f t="shared" si="1"/>
        <v>2002</v>
      </c>
      <c r="K15" s="20">
        <f t="shared" ca="1" si="0"/>
        <v>2003</v>
      </c>
    </row>
    <row r="16" spans="1:11" ht="13.8" x14ac:dyDescent="0.25">
      <c r="A16" s="24">
        <v>10</v>
      </c>
      <c r="B16" s="41" t="s">
        <v>44</v>
      </c>
      <c r="C16" s="41"/>
      <c r="D16" s="25" t="str">
        <f>RIGHT(YEAR($A$2)-17,4) &amp; " + " &amp; RIGHT(YEAR($A$2)-16,4)</f>
        <v>2002 + 2003</v>
      </c>
      <c r="E16" s="26" t="s">
        <v>10</v>
      </c>
      <c r="F16" s="24" t="s">
        <v>43</v>
      </c>
      <c r="G16" s="26" t="s">
        <v>63</v>
      </c>
      <c r="H16" s="28">
        <v>15</v>
      </c>
      <c r="J16" s="20">
        <f t="shared" si="1"/>
        <v>2002</v>
      </c>
      <c r="K16" s="20">
        <f t="shared" ca="1" si="0"/>
        <v>2003</v>
      </c>
    </row>
    <row r="17" spans="1:11" ht="13.8" x14ac:dyDescent="0.25">
      <c r="A17" s="24">
        <v>11</v>
      </c>
      <c r="B17" s="41" t="s">
        <v>45</v>
      </c>
      <c r="C17" s="41"/>
      <c r="D17" s="25" t="str">
        <f>RIGHT(YEAR($A$2)-19,4) &amp; " + " &amp; RIGHT(YEAR($A$2)-18,4)</f>
        <v>2000 + 2001</v>
      </c>
      <c r="E17" s="26" t="s">
        <v>11</v>
      </c>
      <c r="F17" s="24" t="s">
        <v>46</v>
      </c>
      <c r="G17" s="26" t="s">
        <v>64</v>
      </c>
      <c r="H17" s="28">
        <v>15</v>
      </c>
      <c r="J17" s="20">
        <f t="shared" si="1"/>
        <v>2000</v>
      </c>
      <c r="K17" s="20">
        <f t="shared" ca="1" si="0"/>
        <v>2001</v>
      </c>
    </row>
    <row r="18" spans="1:11" ht="13.8" x14ac:dyDescent="0.25">
      <c r="A18" s="24">
        <v>12</v>
      </c>
      <c r="B18" s="41" t="s">
        <v>47</v>
      </c>
      <c r="C18" s="41"/>
      <c r="D18" s="25" t="str">
        <f>RIGHT(YEAR($A$2)-19,4) &amp; " + " &amp; RIGHT(YEAR($A$2)-18,4)</f>
        <v>2000 + 2001</v>
      </c>
      <c r="E18" s="26" t="s">
        <v>11</v>
      </c>
      <c r="F18" s="24" t="s">
        <v>46</v>
      </c>
      <c r="G18" s="26" t="s">
        <v>64</v>
      </c>
      <c r="H18" s="28">
        <v>15</v>
      </c>
      <c r="J18" s="20">
        <f t="shared" si="1"/>
        <v>2000</v>
      </c>
      <c r="K18" s="20">
        <f t="shared" ca="1" si="0"/>
        <v>2001</v>
      </c>
    </row>
    <row r="19" spans="1:11" x14ac:dyDescent="0.25">
      <c r="A19" s="24">
        <v>13</v>
      </c>
      <c r="B19" s="41" t="s">
        <v>12</v>
      </c>
      <c r="C19" s="41"/>
      <c r="D19" s="27" t="str">
        <f>RIGHT(YEAR($A$2)-20,4) &amp; " + älter"</f>
        <v>1999 + älter</v>
      </c>
      <c r="E19" s="26" t="s">
        <v>11</v>
      </c>
      <c r="F19" s="24" t="s">
        <v>46</v>
      </c>
      <c r="G19" s="26" t="s">
        <v>64</v>
      </c>
      <c r="H19" s="28">
        <v>18</v>
      </c>
      <c r="J19" s="20">
        <f t="shared" si="1"/>
        <v>1900</v>
      </c>
      <c r="K19" s="20">
        <f t="shared" ca="1" si="0"/>
        <v>1999</v>
      </c>
    </row>
    <row r="20" spans="1:11" x14ac:dyDescent="0.25">
      <c r="A20" s="24">
        <v>14</v>
      </c>
      <c r="B20" s="41" t="s">
        <v>13</v>
      </c>
      <c r="C20" s="41"/>
      <c r="D20" s="27" t="str">
        <f>RIGHT(YEAR($A$2)-20,4) &amp; " + älter"</f>
        <v>1999 + älter</v>
      </c>
      <c r="E20" s="26" t="s">
        <v>11</v>
      </c>
      <c r="F20" s="24" t="s">
        <v>46</v>
      </c>
      <c r="G20" s="26" t="s">
        <v>64</v>
      </c>
      <c r="H20" s="28">
        <v>18</v>
      </c>
      <c r="J20" s="20">
        <f t="shared" si="1"/>
        <v>1900</v>
      </c>
      <c r="K20" s="20">
        <f t="shared" ca="1" si="0"/>
        <v>1999</v>
      </c>
    </row>
    <row r="21" spans="1:11" ht="13.8" x14ac:dyDescent="0.25">
      <c r="A21" s="24">
        <v>15</v>
      </c>
      <c r="B21" s="41" t="s">
        <v>14</v>
      </c>
      <c r="C21" s="41"/>
      <c r="D21" s="25" t="str">
        <f>RIGHT(YEAR($A$2)-29,4) &amp; " - " &amp; RIGHT(YEAR($A$2)-20,4)</f>
        <v>1990 - 1999</v>
      </c>
      <c r="E21" s="26" t="s">
        <v>19</v>
      </c>
      <c r="F21" s="24" t="s">
        <v>48</v>
      </c>
      <c r="G21" s="26" t="s">
        <v>65</v>
      </c>
      <c r="H21" s="28">
        <v>18</v>
      </c>
      <c r="J21" s="20">
        <f t="shared" si="1"/>
        <v>1990</v>
      </c>
      <c r="K21" s="20">
        <f t="shared" ca="1" si="0"/>
        <v>1999</v>
      </c>
    </row>
    <row r="22" spans="1:11" ht="13.8" x14ac:dyDescent="0.25">
      <c r="A22" s="24">
        <v>16</v>
      </c>
      <c r="B22" s="41" t="s">
        <v>15</v>
      </c>
      <c r="C22" s="41"/>
      <c r="D22" s="25" t="str">
        <f>RIGHT(YEAR($A$2)-29,4) &amp; " - " &amp; RIGHT(YEAR($A$2)-20,4)</f>
        <v>1990 - 1999</v>
      </c>
      <c r="E22" s="26" t="s">
        <v>19</v>
      </c>
      <c r="F22" s="24" t="s">
        <v>20</v>
      </c>
      <c r="G22" s="26" t="s">
        <v>65</v>
      </c>
      <c r="H22" s="28">
        <v>18</v>
      </c>
      <c r="J22" s="20">
        <f t="shared" si="1"/>
        <v>1990</v>
      </c>
      <c r="K22" s="20">
        <f t="shared" ca="1" si="0"/>
        <v>1999</v>
      </c>
    </row>
    <row r="23" spans="1:11" ht="13.8" x14ac:dyDescent="0.25">
      <c r="A23" s="24">
        <v>17</v>
      </c>
      <c r="B23" s="41" t="s">
        <v>16</v>
      </c>
      <c r="C23" s="41"/>
      <c r="D23" s="25" t="str">
        <f>RIGHT(YEAR($A$2)-39,4) &amp; " - " &amp; RIGHT(YEAR($A$2)-30,4)</f>
        <v>1980 - 1989</v>
      </c>
      <c r="E23" s="26" t="s">
        <v>19</v>
      </c>
      <c r="F23" s="24" t="s">
        <v>49</v>
      </c>
      <c r="G23" s="26" t="s">
        <v>65</v>
      </c>
      <c r="H23" s="28">
        <v>18</v>
      </c>
      <c r="J23" s="20">
        <f t="shared" si="1"/>
        <v>1980</v>
      </c>
      <c r="K23" s="20">
        <f t="shared" ca="1" si="0"/>
        <v>1989</v>
      </c>
    </row>
    <row r="24" spans="1:11" ht="13.8" x14ac:dyDescent="0.25">
      <c r="A24" s="24">
        <v>18</v>
      </c>
      <c r="B24" s="41" t="s">
        <v>17</v>
      </c>
      <c r="C24" s="41"/>
      <c r="D24" s="25" t="str">
        <f>RIGHT(YEAR($A$2)-39,4) &amp; " - " &amp; RIGHT(YEAR($A$2)-30,4)</f>
        <v>1980 - 1989</v>
      </c>
      <c r="E24" s="26" t="s">
        <v>19</v>
      </c>
      <c r="F24" s="24" t="s">
        <v>48</v>
      </c>
      <c r="G24" s="26" t="s">
        <v>65</v>
      </c>
      <c r="H24" s="28">
        <v>18</v>
      </c>
      <c r="J24" s="20">
        <f t="shared" si="1"/>
        <v>1980</v>
      </c>
      <c r="K24" s="20">
        <f t="shared" ca="1" si="0"/>
        <v>1989</v>
      </c>
    </row>
    <row r="25" spans="1:11" x14ac:dyDescent="0.25">
      <c r="A25" s="24">
        <v>19</v>
      </c>
      <c r="B25" s="41" t="s">
        <v>18</v>
      </c>
      <c r="C25" s="41"/>
      <c r="D25" s="27" t="str">
        <f>RIGHT(YEAR($A$2)-40,4) &amp; " + älter"</f>
        <v>1979 + älter</v>
      </c>
      <c r="E25" s="26" t="s">
        <v>19</v>
      </c>
      <c r="F25" s="24" t="s">
        <v>20</v>
      </c>
      <c r="G25" s="26" t="s">
        <v>65</v>
      </c>
      <c r="H25" s="28">
        <v>18</v>
      </c>
      <c r="J25" s="20">
        <f t="shared" si="1"/>
        <v>1900</v>
      </c>
      <c r="K25" s="20">
        <f t="shared" ca="1" si="0"/>
        <v>1979</v>
      </c>
    </row>
    <row r="26" spans="1:11" x14ac:dyDescent="0.25">
      <c r="A26" s="24">
        <v>20</v>
      </c>
      <c r="B26" s="41" t="s">
        <v>21</v>
      </c>
      <c r="C26" s="41"/>
      <c r="D26" s="27" t="str">
        <f>RIGHT(YEAR($A$2)-40,4) &amp; " + älter"</f>
        <v>1979 + älter</v>
      </c>
      <c r="E26" s="26" t="s">
        <v>19</v>
      </c>
      <c r="F26" s="24" t="s">
        <v>48</v>
      </c>
      <c r="G26" s="26" t="s">
        <v>65</v>
      </c>
      <c r="H26" s="28">
        <v>18</v>
      </c>
      <c r="J26" s="20">
        <f t="shared" si="1"/>
        <v>1900</v>
      </c>
      <c r="K26" s="20">
        <f t="shared" ca="1" si="0"/>
        <v>1979</v>
      </c>
    </row>
    <row r="27" spans="1:11" x14ac:dyDescent="0.25">
      <c r="A27" s="24">
        <v>21</v>
      </c>
      <c r="B27" s="41" t="s">
        <v>22</v>
      </c>
      <c r="C27" s="41"/>
      <c r="D27" s="27" t="s">
        <v>23</v>
      </c>
      <c r="E27" s="26" t="s">
        <v>9</v>
      </c>
      <c r="F27" s="24" t="s">
        <v>40</v>
      </c>
      <c r="G27" s="26" t="s">
        <v>67</v>
      </c>
      <c r="H27" s="28">
        <v>15</v>
      </c>
      <c r="J27" s="20">
        <f t="shared" si="1"/>
        <v>1900</v>
      </c>
      <c r="K27" s="20">
        <f ca="1">IF(A27=21,YEAR(TODAY()),IF(ISNUMBER(VALUE(RIGHT(D27,4))),VALUE(RIGHT(D27,4)),IF(RIGHT(D27,4)="nger",YEAR(TODAY()),VALUE(LEFT(D27,4)))))</f>
        <v>2019</v>
      </c>
    </row>
    <row r="28" spans="1:11" ht="13.8" x14ac:dyDescent="0.25">
      <c r="A28" s="24">
        <v>22</v>
      </c>
      <c r="B28" s="41" t="s">
        <v>24</v>
      </c>
      <c r="C28" s="41"/>
      <c r="D28" s="25" t="str">
        <f>RIGHT(YEAR($A$2)-7,4)</f>
        <v>2012</v>
      </c>
      <c r="E28" s="27"/>
      <c r="F28" s="24" t="s">
        <v>83</v>
      </c>
      <c r="G28" s="26" t="s">
        <v>25</v>
      </c>
      <c r="H28" s="28">
        <v>5</v>
      </c>
      <c r="J28" s="20">
        <f t="shared" si="1"/>
        <v>2012</v>
      </c>
      <c r="K28" s="20">
        <f t="shared" ca="1" si="0"/>
        <v>2012</v>
      </c>
    </row>
    <row r="29" spans="1:11" ht="13.8" x14ac:dyDescent="0.25">
      <c r="A29" s="24">
        <v>23</v>
      </c>
      <c r="B29" s="41" t="s">
        <v>26</v>
      </c>
      <c r="C29" s="41"/>
      <c r="D29" s="25" t="str">
        <f>RIGHT(YEAR($A$2)-7,4)</f>
        <v>2012</v>
      </c>
      <c r="E29" s="27"/>
      <c r="F29" s="24" t="s">
        <v>83</v>
      </c>
      <c r="G29" s="26" t="s">
        <v>27</v>
      </c>
      <c r="H29" s="28">
        <v>5</v>
      </c>
      <c r="J29" s="20">
        <f t="shared" si="1"/>
        <v>2012</v>
      </c>
      <c r="K29" s="20">
        <f t="shared" ca="1" si="0"/>
        <v>2012</v>
      </c>
    </row>
    <row r="30" spans="1:11" ht="13.8" x14ac:dyDescent="0.25">
      <c r="A30" s="24">
        <v>24</v>
      </c>
      <c r="B30" s="41" t="s">
        <v>24</v>
      </c>
      <c r="C30" s="41"/>
      <c r="D30" s="25" t="str">
        <f>RIGHT(YEAR($A$2)-6,4)</f>
        <v>2013</v>
      </c>
      <c r="E30" s="27"/>
      <c r="F30" s="24" t="s">
        <v>83</v>
      </c>
      <c r="G30" s="26" t="s">
        <v>28</v>
      </c>
      <c r="H30" s="28">
        <v>5</v>
      </c>
      <c r="J30" s="20">
        <f t="shared" si="1"/>
        <v>2013</v>
      </c>
      <c r="K30" s="20">
        <f t="shared" ca="1" si="0"/>
        <v>2013</v>
      </c>
    </row>
    <row r="31" spans="1:11" ht="13.8" x14ac:dyDescent="0.25">
      <c r="A31" s="24">
        <v>25</v>
      </c>
      <c r="B31" s="41" t="s">
        <v>26</v>
      </c>
      <c r="C31" s="41"/>
      <c r="D31" s="25" t="str">
        <f>RIGHT(YEAR($A$2)-6,4)</f>
        <v>2013</v>
      </c>
      <c r="E31" s="27"/>
      <c r="F31" s="24" t="s">
        <v>83</v>
      </c>
      <c r="G31" s="26" t="s">
        <v>29</v>
      </c>
      <c r="H31" s="28">
        <v>5</v>
      </c>
      <c r="J31" s="20">
        <f t="shared" si="1"/>
        <v>2013</v>
      </c>
      <c r="K31" s="20">
        <f t="shared" ca="1" si="0"/>
        <v>2013</v>
      </c>
    </row>
    <row r="32" spans="1:11" ht="13.8" x14ac:dyDescent="0.25">
      <c r="A32" s="24">
        <v>26</v>
      </c>
      <c r="B32" s="41" t="s">
        <v>24</v>
      </c>
      <c r="C32" s="41"/>
      <c r="D32" s="25" t="str">
        <f>RIGHT(YEAR($A$2)-5,4)</f>
        <v>2014</v>
      </c>
      <c r="E32" s="27"/>
      <c r="F32" s="24" t="s">
        <v>83</v>
      </c>
      <c r="G32" s="26" t="s">
        <v>30</v>
      </c>
      <c r="H32" s="28">
        <v>5</v>
      </c>
      <c r="J32" s="20">
        <f t="shared" si="1"/>
        <v>2014</v>
      </c>
      <c r="K32" s="20">
        <f t="shared" ca="1" si="0"/>
        <v>2014</v>
      </c>
    </row>
    <row r="33" spans="1:11" ht="13.8" x14ac:dyDescent="0.25">
      <c r="A33" s="24">
        <v>27</v>
      </c>
      <c r="B33" s="41" t="s">
        <v>26</v>
      </c>
      <c r="C33" s="41"/>
      <c r="D33" s="25" t="str">
        <f>RIGHT(YEAR($A$2)-5,4)</f>
        <v>2014</v>
      </c>
      <c r="E33" s="27"/>
      <c r="F33" s="24" t="s">
        <v>83</v>
      </c>
      <c r="G33" s="26" t="s">
        <v>31</v>
      </c>
      <c r="H33" s="28">
        <v>5</v>
      </c>
      <c r="J33" s="20">
        <f t="shared" si="1"/>
        <v>2014</v>
      </c>
      <c r="K33" s="20">
        <f t="shared" ca="1" si="0"/>
        <v>2014</v>
      </c>
    </row>
    <row r="34" spans="1:11" ht="13.8" x14ac:dyDescent="0.25">
      <c r="A34" s="24">
        <v>28</v>
      </c>
      <c r="B34" s="41" t="s">
        <v>24</v>
      </c>
      <c r="C34" s="41"/>
      <c r="D34" s="25" t="str">
        <f>RIGHT(YEAR($A$2)-4,4)&amp;" + jünger"</f>
        <v>2015 + jünger</v>
      </c>
      <c r="E34" s="27"/>
      <c r="F34" s="24" t="s">
        <v>83</v>
      </c>
      <c r="G34" s="26" t="s">
        <v>85</v>
      </c>
      <c r="H34" s="28">
        <v>5</v>
      </c>
      <c r="J34" s="20">
        <f t="shared" si="1"/>
        <v>2015</v>
      </c>
      <c r="K34" s="20">
        <f t="shared" ca="1" si="0"/>
        <v>2019</v>
      </c>
    </row>
    <row r="35" spans="1:11" ht="13.8" x14ac:dyDescent="0.25">
      <c r="A35" s="24">
        <v>29</v>
      </c>
      <c r="B35" s="41" t="s">
        <v>26</v>
      </c>
      <c r="C35" s="41"/>
      <c r="D35" s="25" t="str">
        <f>RIGHT(YEAR($A$2)-4,4)&amp;" + jünger"</f>
        <v>2015 + jünger</v>
      </c>
      <c r="E35" s="27"/>
      <c r="F35" s="24" t="s">
        <v>83</v>
      </c>
      <c r="G35" s="26" t="s">
        <v>86</v>
      </c>
      <c r="H35" s="28">
        <v>5</v>
      </c>
      <c r="J35" s="20">
        <f t="shared" si="1"/>
        <v>2015</v>
      </c>
      <c r="K35" s="20">
        <f t="shared" ca="1" si="0"/>
        <v>2019</v>
      </c>
    </row>
    <row r="36" spans="1:11" ht="26.4" customHeight="1" x14ac:dyDescent="0.25"/>
    <row r="37" spans="1:11" ht="26.4" customHeight="1" x14ac:dyDescent="0.25"/>
    <row r="38" spans="1:11" s="40" customFormat="1" ht="26.4" customHeight="1" x14ac:dyDescent="0.25"/>
    <row r="39" spans="1:11" s="30" customFormat="1" ht="26.4" customHeight="1" x14ac:dyDescent="0.25"/>
    <row r="40" spans="1:11" s="30" customFormat="1" ht="26.4" customHeight="1" x14ac:dyDescent="0.25"/>
    <row r="41" spans="1:11" s="30" customFormat="1" ht="26.4" customHeight="1" x14ac:dyDescent="0.25"/>
    <row r="42" spans="1:11" s="30" customFormat="1" ht="26.4" customHeight="1" x14ac:dyDescent="0.25"/>
    <row r="43" spans="1:11" s="30" customFormat="1" ht="26.4" customHeight="1" x14ac:dyDescent="0.25"/>
    <row r="44" spans="1:11" s="30" customFormat="1" ht="26.4" customHeight="1" x14ac:dyDescent="0.25"/>
    <row r="45" spans="1:11" s="30" customFormat="1" ht="26.4" customHeight="1" x14ac:dyDescent="0.25"/>
    <row r="46" spans="1:11" s="30" customFormat="1" ht="26.4" customHeight="1" x14ac:dyDescent="0.25"/>
    <row r="47" spans="1:11" s="30" customFormat="1" ht="26.4" customHeight="1" x14ac:dyDescent="0.25"/>
    <row r="48" spans="1:11" s="30" customFormat="1" ht="26.4" customHeight="1" x14ac:dyDescent="0.25"/>
    <row r="49" s="30" customFormat="1" ht="26.4" customHeight="1" x14ac:dyDescent="0.25"/>
    <row r="50" s="30" customFormat="1" ht="26.4" customHeight="1" x14ac:dyDescent="0.25"/>
    <row r="51" s="30" customFormat="1" ht="26.4" customHeight="1" x14ac:dyDescent="0.25"/>
    <row r="52" s="30" customFormat="1" ht="26.4" customHeight="1" x14ac:dyDescent="0.25"/>
    <row r="53" s="30" customFormat="1" ht="26.4" customHeight="1" x14ac:dyDescent="0.25"/>
    <row r="54" s="30" customFormat="1" ht="26.4" customHeight="1" x14ac:dyDescent="0.25"/>
    <row r="55" s="30" customFormat="1" ht="26.4" customHeight="1" x14ac:dyDescent="0.25"/>
    <row r="56" s="30" customFormat="1" ht="26.4" customHeight="1" x14ac:dyDescent="0.25"/>
    <row r="57" s="30" customFormat="1" ht="26.4" customHeight="1" x14ac:dyDescent="0.25"/>
    <row r="58" s="30" customFormat="1" ht="26.4" customHeight="1" x14ac:dyDescent="0.25"/>
    <row r="59" s="30" customFormat="1" ht="26.4" customHeight="1" x14ac:dyDescent="0.25"/>
    <row r="60" s="30" customFormat="1" ht="26.4" customHeight="1" x14ac:dyDescent="0.25"/>
    <row r="61" s="30" customFormat="1" ht="26.4" customHeight="1" x14ac:dyDescent="0.25"/>
    <row r="62" s="30" customFormat="1" ht="26.4" customHeight="1" x14ac:dyDescent="0.25"/>
    <row r="63" s="30" customFormat="1" ht="26.4" customHeight="1" x14ac:dyDescent="0.25"/>
  </sheetData>
  <sheetProtection sheet="1" selectLockedCells="1"/>
  <mergeCells count="37">
    <mergeCell ref="B34:C34"/>
    <mergeCell ref="B35:C35"/>
    <mergeCell ref="B31:C31"/>
    <mergeCell ref="B20:C20"/>
    <mergeCell ref="B24:C24"/>
    <mergeCell ref="B23:C23"/>
    <mergeCell ref="B21:C21"/>
    <mergeCell ref="B22:C22"/>
    <mergeCell ref="B28:C28"/>
    <mergeCell ref="B27:C27"/>
    <mergeCell ref="B26:C26"/>
    <mergeCell ref="B25:C25"/>
    <mergeCell ref="B33:C33"/>
    <mergeCell ref="B32:C32"/>
    <mergeCell ref="B8:C8"/>
    <mergeCell ref="A6:C6"/>
    <mergeCell ref="B19:C19"/>
    <mergeCell ref="B18:C18"/>
    <mergeCell ref="B17:C17"/>
    <mergeCell ref="B16:C16"/>
    <mergeCell ref="B30:C30"/>
    <mergeCell ref="B29:C29"/>
    <mergeCell ref="A1:C1"/>
    <mergeCell ref="D1:F1"/>
    <mergeCell ref="A2:C2"/>
    <mergeCell ref="D2:F2"/>
    <mergeCell ref="B7:C7"/>
    <mergeCell ref="A3:H3"/>
    <mergeCell ref="A5:H5"/>
    <mergeCell ref="A4:H4"/>
    <mergeCell ref="B10:C10"/>
    <mergeCell ref="B9:C9"/>
    <mergeCell ref="B15:C15"/>
    <mergeCell ref="B14:C14"/>
    <mergeCell ref="B13:C13"/>
    <mergeCell ref="B12:C12"/>
    <mergeCell ref="B11:C1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activeCell="D3" sqref="D3:F3"/>
    </sheetView>
  </sheetViews>
  <sheetFormatPr baseColWidth="10" defaultRowHeight="13.2" x14ac:dyDescent="0.25"/>
  <cols>
    <col min="1" max="1" width="5.6640625" customWidth="1"/>
    <col min="2" max="4" width="21.6640625" customWidth="1"/>
    <col min="6" max="6" width="21.6640625" customWidth="1"/>
    <col min="7" max="7" width="21.6640625" hidden="1" customWidth="1"/>
    <col min="8" max="8" width="11.44140625" customWidth="1"/>
    <col min="11" max="11" width="23.109375" customWidth="1"/>
  </cols>
  <sheetData>
    <row r="1" spans="1:11" x14ac:dyDescent="0.25">
      <c r="A1" s="59" t="s">
        <v>81</v>
      </c>
      <c r="B1" s="60"/>
      <c r="C1" s="60"/>
      <c r="D1" s="60"/>
      <c r="E1" s="60"/>
      <c r="F1" s="60"/>
      <c r="G1" s="60"/>
      <c r="H1" s="60"/>
      <c r="I1" s="60"/>
      <c r="J1" s="60"/>
      <c r="K1" s="8"/>
    </row>
    <row r="2" spans="1:11" x14ac:dyDescent="0.25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8"/>
    </row>
    <row r="3" spans="1:11" ht="26.4" customHeight="1" x14ac:dyDescent="0.25">
      <c r="A3" s="63" t="s">
        <v>59</v>
      </c>
      <c r="B3" s="63"/>
      <c r="C3" s="63"/>
      <c r="D3" s="48"/>
      <c r="E3" s="49"/>
      <c r="F3" s="49"/>
      <c r="G3" s="15"/>
      <c r="H3" s="64"/>
      <c r="I3" s="65"/>
      <c r="J3" s="65"/>
      <c r="K3" s="8"/>
    </row>
    <row r="4" spans="1:11" ht="12.75" customHeight="1" x14ac:dyDescent="0.25">
      <c r="A4" s="5"/>
      <c r="B4" s="3" t="s">
        <v>60</v>
      </c>
      <c r="C4" s="6" t="s">
        <v>61</v>
      </c>
      <c r="D4" s="6" t="s">
        <v>68</v>
      </c>
      <c r="E4" s="6" t="s">
        <v>69</v>
      </c>
      <c r="F4" s="6" t="s">
        <v>70</v>
      </c>
      <c r="G4" s="6"/>
      <c r="H4" s="64"/>
      <c r="I4" s="65"/>
      <c r="J4" s="65"/>
      <c r="K4" s="8"/>
    </row>
    <row r="5" spans="1:11" ht="26.4" customHeight="1" x14ac:dyDescent="0.25">
      <c r="A5" s="9" t="s">
        <v>78</v>
      </c>
      <c r="B5" s="37"/>
      <c r="C5" s="36"/>
      <c r="D5" s="36"/>
      <c r="E5" s="36"/>
      <c r="F5" s="36"/>
      <c r="G5" s="6"/>
      <c r="H5" s="64"/>
      <c r="I5" s="65"/>
      <c r="J5" s="65"/>
      <c r="K5" s="8"/>
    </row>
    <row r="6" spans="1:11" x14ac:dyDescent="0.25">
      <c r="A6" s="13"/>
      <c r="B6" s="14"/>
      <c r="C6" s="14"/>
      <c r="D6" s="14"/>
      <c r="E6" s="14"/>
      <c r="F6" s="14"/>
      <c r="G6" s="14"/>
      <c r="H6" s="18"/>
      <c r="I6" s="18"/>
      <c r="J6" s="18"/>
      <c r="K6" s="8"/>
    </row>
    <row r="7" spans="1:11" ht="12.75" customHeight="1" x14ac:dyDescent="0.25">
      <c r="A7" s="66" t="s">
        <v>62</v>
      </c>
      <c r="B7" s="66" t="s">
        <v>60</v>
      </c>
      <c r="C7" s="66" t="s">
        <v>61</v>
      </c>
      <c r="D7" s="6" t="s">
        <v>68</v>
      </c>
      <c r="E7" s="6" t="s">
        <v>69</v>
      </c>
      <c r="F7" s="6" t="s">
        <v>70</v>
      </c>
      <c r="G7" s="50" t="s">
        <v>71</v>
      </c>
      <c r="H7" s="7" t="s">
        <v>52</v>
      </c>
      <c r="I7" s="2" t="s">
        <v>72</v>
      </c>
      <c r="J7" s="2" t="s">
        <v>74</v>
      </c>
      <c r="K7" s="32" t="s">
        <v>76</v>
      </c>
    </row>
    <row r="8" spans="1:11" s="11" customFormat="1" ht="25.5" customHeight="1" x14ac:dyDescent="0.2">
      <c r="A8" s="67"/>
      <c r="B8" s="67"/>
      <c r="C8" s="67"/>
      <c r="D8" s="52" t="s">
        <v>79</v>
      </c>
      <c r="E8" s="53"/>
      <c r="F8" s="54"/>
      <c r="G8" s="51"/>
      <c r="H8" s="10"/>
      <c r="I8" s="12" t="s">
        <v>73</v>
      </c>
      <c r="J8" s="12" t="s">
        <v>75</v>
      </c>
      <c r="K8" s="19" t="s">
        <v>77</v>
      </c>
    </row>
    <row r="9" spans="1:11" ht="12.75" customHeight="1" x14ac:dyDescent="0.25">
      <c r="A9" s="31"/>
      <c r="B9" s="16"/>
      <c r="C9" s="17"/>
      <c r="D9" s="35"/>
      <c r="E9" s="36"/>
      <c r="F9" s="35"/>
      <c r="G9" s="31"/>
      <c r="H9" s="1"/>
      <c r="I9" s="4"/>
      <c r="J9" s="33" t="str">
        <f>IF(ISNUMBER(A9),SUMIF(Zeitplan!$A$7:$A$35,$A9,Zeitplan!$H$7:$H$35),"")</f>
        <v/>
      </c>
      <c r="K9" s="4" t="str">
        <f>IF(NOT(ISNUMBER(A9))," ",IF(NOT(ISNUMBER(H9)),INDEX(Zeitplan!$B$7:$B$35,$A9),IF(AND(H9&gt;=LOOKUP(A9,Zeitplan!$A$7:$A$35,Zeitplan!$J$7:$J$35),H9&lt;=LOOKUP(A9,Zeitplan!$A$7:$A$35,Zeitplan!$K$7:$K$35)),INDEX(Zeitplan!$B$7:$B$35,$A9),"Jahrgang passt nicht zu Kategorie")))</f>
        <v xml:space="preserve"> </v>
      </c>
    </row>
    <row r="10" spans="1:11" ht="12.75" customHeight="1" x14ac:dyDescent="0.25">
      <c r="A10" s="31"/>
      <c r="B10" s="16"/>
      <c r="C10" s="17"/>
      <c r="D10" s="35"/>
      <c r="E10" s="36"/>
      <c r="F10" s="35"/>
      <c r="G10" s="31" t="str">
        <f>IF($D$3="","",$D$3)</f>
        <v/>
      </c>
      <c r="H10" s="1"/>
      <c r="I10" s="4"/>
      <c r="J10" s="33" t="str">
        <f>IF(ISNUMBER(A10),SUMIF(Zeitplan!$A$7:$A$35,$A10,Zeitplan!$H$7:$H$35),"")</f>
        <v/>
      </c>
      <c r="K10" s="4" t="str">
        <f>IF(NOT(ISNUMBER(A10))," ",IF(NOT(ISNUMBER(H10)),INDEX(Zeitplan!$B$7:$B$35,$A10),IF(AND(H10&gt;=LOOKUP(A10,Zeitplan!$A$7:$A$35,Zeitplan!$J$7:$J$35),H10&lt;=LOOKUP(A10,Zeitplan!$A$7:$A$35,Zeitplan!$K$7:$K$35)),INDEX(Zeitplan!$B$7:$B$35,$A10),"Jahrgang passt nicht zu Kategorie")))</f>
        <v xml:space="preserve"> </v>
      </c>
    </row>
    <row r="11" spans="1:11" ht="12.75" customHeight="1" x14ac:dyDescent="0.25">
      <c r="A11" s="31"/>
      <c r="B11" s="16"/>
      <c r="C11" s="17"/>
      <c r="D11" s="35"/>
      <c r="E11" s="36"/>
      <c r="F11" s="35"/>
      <c r="G11" s="31" t="str">
        <f>IF($D$3="","",$D$3)</f>
        <v/>
      </c>
      <c r="H11" s="1"/>
      <c r="I11" s="4"/>
      <c r="J11" s="33" t="str">
        <f>IF(ISNUMBER(A11),SUMIF(Zeitplan!$A$7:$A$35,$A11,Zeitplan!$H$7:$H$35),"")</f>
        <v/>
      </c>
      <c r="K11" s="4" t="str">
        <f>IF(NOT(ISNUMBER(A11))," ",IF(NOT(ISNUMBER(H11)),INDEX(Zeitplan!$B$7:$B$35,$A11),IF(AND(H11&gt;=LOOKUP(A11,Zeitplan!$A$7:$A$35,Zeitplan!$J$7:$J$35),H11&lt;=LOOKUP(A11,Zeitplan!$A$7:$A$35,Zeitplan!$K$7:$K$35)),INDEX(Zeitplan!$B$7:$B$35,$A11),"Jahrgang passt nicht zu Kategorie")))</f>
        <v xml:space="preserve"> </v>
      </c>
    </row>
    <row r="12" spans="1:11" ht="12.75" customHeight="1" x14ac:dyDescent="0.25">
      <c r="A12" s="31"/>
      <c r="B12" s="16"/>
      <c r="C12" s="17"/>
      <c r="D12" s="35"/>
      <c r="E12" s="36"/>
      <c r="F12" s="35"/>
      <c r="G12" s="31"/>
      <c r="H12" s="1"/>
      <c r="I12" s="4"/>
      <c r="J12" s="33" t="str">
        <f>IF(ISNUMBER(A12),SUMIF(Zeitplan!$A$7:$A$35,$A12,Zeitplan!$H$7:$H$35),"")</f>
        <v/>
      </c>
      <c r="K12" s="4" t="str">
        <f>IF(NOT(ISNUMBER(A12))," ",IF(NOT(ISNUMBER(H12)),INDEX(Zeitplan!$B$7:$B$35,$A12),IF(AND(H12&gt;=LOOKUP(A12,Zeitplan!$A$7:$A$35,Zeitplan!$J$7:$J$35),H12&lt;=LOOKUP(A12,Zeitplan!$A$7:$A$35,Zeitplan!$K$7:$K$35)),INDEX(Zeitplan!$B$7:$B$35,$A12),"Jahrgang passt nicht zu Kategorie")))</f>
        <v xml:space="preserve"> </v>
      </c>
    </row>
    <row r="13" spans="1:11" ht="12.75" customHeight="1" x14ac:dyDescent="0.25">
      <c r="A13" s="31"/>
      <c r="B13" s="16"/>
      <c r="C13" s="17"/>
      <c r="D13" s="35"/>
      <c r="E13" s="36"/>
      <c r="F13" s="35"/>
      <c r="G13" s="31"/>
      <c r="H13" s="1"/>
      <c r="I13" s="4"/>
      <c r="J13" s="33" t="str">
        <f>IF(ISNUMBER(A13),SUMIF(Zeitplan!$A$7:$A$35,$A13,Zeitplan!$H$7:$H$35),"")</f>
        <v/>
      </c>
      <c r="K13" s="4" t="str">
        <f>IF(NOT(ISNUMBER(A13))," ",IF(NOT(ISNUMBER(H13)),INDEX(Zeitplan!$B$7:$B$35,$A13),IF(AND(H13&gt;=LOOKUP(A13,Zeitplan!$A$7:$A$35,Zeitplan!$J$7:$J$35),H13&lt;=LOOKUP(A13,Zeitplan!$A$7:$A$35,Zeitplan!$K$7:$K$35)),INDEX(Zeitplan!$B$7:$B$35,$A13),"Jahrgang passt nicht zu Kategorie")))</f>
        <v xml:space="preserve"> </v>
      </c>
    </row>
    <row r="14" spans="1:11" ht="12.75" customHeight="1" x14ac:dyDescent="0.25">
      <c r="A14" s="31"/>
      <c r="B14" s="16"/>
      <c r="C14" s="17"/>
      <c r="D14" s="35"/>
      <c r="E14" s="36"/>
      <c r="F14" s="35"/>
      <c r="G14" s="31"/>
      <c r="H14" s="1"/>
      <c r="I14" s="4"/>
      <c r="J14" s="33" t="str">
        <f>IF(ISNUMBER(A14),SUMIF(Zeitplan!$A$7:$A$35,$A14,Zeitplan!$H$7:$H$35),"")</f>
        <v/>
      </c>
      <c r="K14" s="4" t="str">
        <f>IF(NOT(ISNUMBER(A14))," ",IF(NOT(ISNUMBER(H14)),INDEX(Zeitplan!$B$7:$B$35,$A14),IF(AND(H14&gt;=LOOKUP(A14,Zeitplan!$A$7:$A$35,Zeitplan!$J$7:$J$35),H14&lt;=LOOKUP(A14,Zeitplan!$A$7:$A$35,Zeitplan!$K$7:$K$35)),INDEX(Zeitplan!$B$7:$B$35,$A14),"Jahrgang passt nicht zu Kategorie")))</f>
        <v xml:space="preserve"> </v>
      </c>
    </row>
    <row r="15" spans="1:11" ht="12.75" customHeight="1" x14ac:dyDescent="0.25">
      <c r="A15" s="31"/>
      <c r="B15" s="16"/>
      <c r="C15" s="17"/>
      <c r="D15" s="35"/>
      <c r="E15" s="36"/>
      <c r="F15" s="35"/>
      <c r="G15" s="31"/>
      <c r="H15" s="1"/>
      <c r="I15" s="4"/>
      <c r="J15" s="33" t="str">
        <f>IF(ISNUMBER(A15),SUMIF(Zeitplan!$A$7:$A$35,$A15,Zeitplan!$H$7:$H$35),"")</f>
        <v/>
      </c>
      <c r="K15" s="4" t="str">
        <f>IF(NOT(ISNUMBER(A15))," ",IF(NOT(ISNUMBER(H15)),INDEX(Zeitplan!$B$7:$B$35,$A15),IF(AND(H15&gt;=LOOKUP(A15,Zeitplan!$A$7:$A$35,Zeitplan!$J$7:$J$35),H15&lt;=LOOKUP(A15,Zeitplan!$A$7:$A$35,Zeitplan!$K$7:$K$35)),INDEX(Zeitplan!$B$7:$B$35,$A15),"Jahrgang passt nicht zu Kategorie")))</f>
        <v xml:space="preserve"> </v>
      </c>
    </row>
    <row r="16" spans="1:11" ht="12.75" customHeight="1" x14ac:dyDescent="0.25">
      <c r="A16" s="31"/>
      <c r="B16" s="16"/>
      <c r="C16" s="17"/>
      <c r="D16" s="35"/>
      <c r="E16" s="36"/>
      <c r="F16" s="35"/>
      <c r="G16" s="31"/>
      <c r="H16" s="1"/>
      <c r="I16" s="4"/>
      <c r="J16" s="33" t="str">
        <f>IF(ISNUMBER(A16),SUMIF(Zeitplan!$A$7:$A$35,$A16,Zeitplan!$H$7:$H$35),"")</f>
        <v/>
      </c>
      <c r="K16" s="4" t="str">
        <f>IF(NOT(ISNUMBER(A16))," ",IF(NOT(ISNUMBER(H16)),INDEX(Zeitplan!$B$7:$B$35,$A16),IF(AND(H16&gt;=LOOKUP(A16,Zeitplan!$A$7:$A$35,Zeitplan!$J$7:$J$35),H16&lt;=LOOKUP(A16,Zeitplan!$A$7:$A$35,Zeitplan!$K$7:$K$35)),INDEX(Zeitplan!$B$7:$B$35,$A16),"Jahrgang passt nicht zu Kategorie")))</f>
        <v xml:space="preserve"> </v>
      </c>
    </row>
    <row r="17" spans="1:11" ht="12.75" customHeight="1" x14ac:dyDescent="0.25">
      <c r="A17" s="31"/>
      <c r="B17" s="16"/>
      <c r="C17" s="17"/>
      <c r="D17" s="35"/>
      <c r="E17" s="36"/>
      <c r="F17" s="35"/>
      <c r="G17" s="31"/>
      <c r="H17" s="1"/>
      <c r="I17" s="4"/>
      <c r="J17" s="33" t="str">
        <f>IF(ISNUMBER(A17),SUMIF(Zeitplan!$A$7:$A$35,$A17,Zeitplan!$H$7:$H$35),"")</f>
        <v/>
      </c>
      <c r="K17" s="4" t="str">
        <f>IF(NOT(ISNUMBER(A17))," ",IF(NOT(ISNUMBER(H17)),INDEX(Zeitplan!$B$7:$B$35,$A17),IF(AND(H17&gt;=LOOKUP(A17,Zeitplan!$A$7:$A$35,Zeitplan!$J$7:$J$35),H17&lt;=LOOKUP(A17,Zeitplan!$A$7:$A$35,Zeitplan!$K$7:$K$35)),INDEX(Zeitplan!$B$7:$B$35,$A17),"Jahrgang passt nicht zu Kategorie")))</f>
        <v xml:space="preserve"> </v>
      </c>
    </row>
    <row r="18" spans="1:11" ht="12.75" customHeight="1" x14ac:dyDescent="0.25">
      <c r="A18" s="31"/>
      <c r="B18" s="16"/>
      <c r="C18" s="17"/>
      <c r="D18" s="35"/>
      <c r="E18" s="36"/>
      <c r="F18" s="35"/>
      <c r="G18" s="31"/>
      <c r="H18" s="1"/>
      <c r="I18" s="4"/>
      <c r="J18" s="33" t="str">
        <f>IF(ISNUMBER(A18),SUMIF(Zeitplan!$A$7:$A$35,$A18,Zeitplan!$H$7:$H$35),"")</f>
        <v/>
      </c>
      <c r="K18" s="4" t="str">
        <f>IF(NOT(ISNUMBER(A18))," ",IF(NOT(ISNUMBER(H18)),INDEX(Zeitplan!$B$7:$B$35,$A18),IF(AND(H18&gt;=LOOKUP(A18,Zeitplan!$A$7:$A$35,Zeitplan!$J$7:$J$35),H18&lt;=LOOKUP(A18,Zeitplan!$A$7:$A$35,Zeitplan!$K$7:$K$35)),INDEX(Zeitplan!$B$7:$B$35,$A18),"Jahrgang passt nicht zu Kategorie")))</f>
        <v xml:space="preserve"> </v>
      </c>
    </row>
    <row r="19" spans="1:11" ht="12.75" customHeight="1" x14ac:dyDescent="0.25">
      <c r="A19" s="31"/>
      <c r="B19" s="16"/>
      <c r="C19" s="17"/>
      <c r="D19" s="35"/>
      <c r="E19" s="36"/>
      <c r="F19" s="35"/>
      <c r="G19" s="31"/>
      <c r="H19" s="1"/>
      <c r="I19" s="4"/>
      <c r="J19" s="33" t="str">
        <f>IF(ISNUMBER(A19),SUMIF(Zeitplan!$A$7:$A$35,$A19,Zeitplan!$H$7:$H$35),"")</f>
        <v/>
      </c>
      <c r="K19" s="4" t="str">
        <f>IF(NOT(ISNUMBER(A19))," ",IF(NOT(ISNUMBER(H19)),INDEX(Zeitplan!$B$7:$B$35,$A19),IF(AND(H19&gt;=LOOKUP(A19,Zeitplan!$A$7:$A$35,Zeitplan!$J$7:$J$35),H19&lt;=LOOKUP(A19,Zeitplan!$A$7:$A$35,Zeitplan!$K$7:$K$35)),INDEX(Zeitplan!$B$7:$B$35,$A19),"Jahrgang passt nicht zu Kategorie")))</f>
        <v xml:space="preserve"> </v>
      </c>
    </row>
    <row r="20" spans="1:11" ht="12.75" customHeight="1" x14ac:dyDescent="0.25">
      <c r="A20" s="31"/>
      <c r="B20" s="16"/>
      <c r="C20" s="17"/>
      <c r="D20" s="35"/>
      <c r="E20" s="36"/>
      <c r="F20" s="35"/>
      <c r="G20" s="31"/>
      <c r="H20" s="1"/>
      <c r="I20" s="4"/>
      <c r="J20" s="33" t="str">
        <f>IF(ISNUMBER(A20),SUMIF(Zeitplan!$A$7:$A$35,$A20,Zeitplan!$H$7:$H$35),"")</f>
        <v/>
      </c>
      <c r="K20" s="4" t="str">
        <f>IF(NOT(ISNUMBER(A20))," ",IF(NOT(ISNUMBER(H20)),INDEX(Zeitplan!$B$7:$B$35,$A20),IF(AND(H20&gt;=LOOKUP(A20,Zeitplan!$A$7:$A$35,Zeitplan!$J$7:$J$35),H20&lt;=LOOKUP(A20,Zeitplan!$A$7:$A$35,Zeitplan!$K$7:$K$35)),INDEX(Zeitplan!$B$7:$B$35,$A20),"Jahrgang passt nicht zu Kategorie")))</f>
        <v xml:space="preserve"> </v>
      </c>
    </row>
    <row r="21" spans="1:11" ht="12.75" customHeight="1" x14ac:dyDescent="0.25">
      <c r="A21" s="31"/>
      <c r="B21" s="16"/>
      <c r="C21" s="17"/>
      <c r="D21" s="35"/>
      <c r="E21" s="36"/>
      <c r="F21" s="35"/>
      <c r="G21" s="31"/>
      <c r="H21" s="1"/>
      <c r="I21" s="4"/>
      <c r="J21" s="33" t="str">
        <f>IF(ISNUMBER(A21),SUMIF(Zeitplan!$A$7:$A$35,$A21,Zeitplan!$H$7:$H$35),"")</f>
        <v/>
      </c>
      <c r="K21" s="4" t="str">
        <f>IF(NOT(ISNUMBER(A21))," ",IF(NOT(ISNUMBER(H21)),INDEX(Zeitplan!$B$7:$B$35,$A21),IF(AND(H21&gt;=LOOKUP(A21,Zeitplan!$A$7:$A$35,Zeitplan!$J$7:$J$35),H21&lt;=LOOKUP(A21,Zeitplan!$A$7:$A$35,Zeitplan!$K$7:$K$35)),INDEX(Zeitplan!$B$7:$B$35,$A21),"Jahrgang passt nicht zu Kategorie")))</f>
        <v xml:space="preserve"> </v>
      </c>
    </row>
    <row r="22" spans="1:11" ht="12.75" customHeight="1" x14ac:dyDescent="0.25">
      <c r="A22" s="31"/>
      <c r="B22" s="16"/>
      <c r="C22" s="17"/>
      <c r="D22" s="35"/>
      <c r="E22" s="36"/>
      <c r="F22" s="35"/>
      <c r="G22" s="31"/>
      <c r="H22" s="1"/>
      <c r="I22" s="4"/>
      <c r="J22" s="33" t="str">
        <f>IF(ISNUMBER(A22),SUMIF(Zeitplan!$A$7:$A$35,$A22,Zeitplan!$H$7:$H$35),"")</f>
        <v/>
      </c>
      <c r="K22" s="4" t="str">
        <f>IF(NOT(ISNUMBER(A22))," ",IF(NOT(ISNUMBER(H22)),INDEX(Zeitplan!$B$7:$B$35,$A22),IF(AND(H22&gt;=LOOKUP(A22,Zeitplan!$A$7:$A$35,Zeitplan!$J$7:$J$35),H22&lt;=LOOKUP(A22,Zeitplan!$A$7:$A$35,Zeitplan!$K$7:$K$35)),INDEX(Zeitplan!$B$7:$B$35,$A22),"Jahrgang passt nicht zu Kategorie")))</f>
        <v xml:space="preserve"> </v>
      </c>
    </row>
    <row r="23" spans="1:11" ht="12.75" customHeight="1" x14ac:dyDescent="0.25">
      <c r="A23" s="31"/>
      <c r="B23" s="16"/>
      <c r="C23" s="17"/>
      <c r="D23" s="35"/>
      <c r="E23" s="36"/>
      <c r="F23" s="35"/>
      <c r="G23" s="31"/>
      <c r="H23" s="1"/>
      <c r="I23" s="4"/>
      <c r="J23" s="33" t="str">
        <f>IF(ISNUMBER(A23),SUMIF(Zeitplan!$A$7:$A$35,$A23,Zeitplan!$H$7:$H$35),"")</f>
        <v/>
      </c>
      <c r="K23" s="4" t="str">
        <f>IF(NOT(ISNUMBER(A23))," ",IF(NOT(ISNUMBER(H23)),INDEX(Zeitplan!$B$7:$B$35,$A23),IF(AND(H23&gt;=LOOKUP(A23,Zeitplan!$A$7:$A$35,Zeitplan!$J$7:$J$35),H23&lt;=LOOKUP(A23,Zeitplan!$A$7:$A$35,Zeitplan!$K$7:$K$35)),INDEX(Zeitplan!$B$7:$B$35,$A23),"Jahrgang passt nicht zu Kategorie")))</f>
        <v xml:space="preserve"> </v>
      </c>
    </row>
    <row r="24" spans="1:11" ht="12.75" customHeight="1" x14ac:dyDescent="0.25">
      <c r="A24" s="31"/>
      <c r="B24" s="16"/>
      <c r="C24" s="17"/>
      <c r="D24" s="35"/>
      <c r="E24" s="36"/>
      <c r="F24" s="35"/>
      <c r="G24" s="31"/>
      <c r="H24" s="1"/>
      <c r="I24" s="4"/>
      <c r="J24" s="33" t="str">
        <f>IF(ISNUMBER(A24),SUMIF(Zeitplan!$A$7:$A$35,$A24,Zeitplan!$H$7:$H$35),"")</f>
        <v/>
      </c>
      <c r="K24" s="4" t="str">
        <f>IF(NOT(ISNUMBER(A24))," ",IF(NOT(ISNUMBER(H24)),INDEX(Zeitplan!$B$7:$B$35,$A24),IF(AND(H24&gt;=LOOKUP(A24,Zeitplan!$A$7:$A$35,Zeitplan!$J$7:$J$35),H24&lt;=LOOKUP(A24,Zeitplan!$A$7:$A$35,Zeitplan!$K$7:$K$35)),INDEX(Zeitplan!$B$7:$B$35,$A24),"Jahrgang passt nicht zu Kategorie")))</f>
        <v xml:space="preserve"> </v>
      </c>
    </row>
    <row r="25" spans="1:11" ht="12.75" customHeight="1" x14ac:dyDescent="0.25">
      <c r="A25" s="31"/>
      <c r="B25" s="16"/>
      <c r="C25" s="17"/>
      <c r="D25" s="35"/>
      <c r="E25" s="36"/>
      <c r="F25" s="35"/>
      <c r="G25" s="31"/>
      <c r="H25" s="1"/>
      <c r="I25" s="4"/>
      <c r="J25" s="33" t="str">
        <f>IF(ISNUMBER(A25),SUMIF(Zeitplan!$A$7:$A$35,$A25,Zeitplan!$H$7:$H$35),"")</f>
        <v/>
      </c>
      <c r="K25" s="4" t="str">
        <f>IF(NOT(ISNUMBER(A25))," ",IF(NOT(ISNUMBER(H25)),INDEX(Zeitplan!$B$7:$B$35,$A25),IF(AND(H25&gt;=LOOKUP(A25,Zeitplan!$A$7:$A$35,Zeitplan!$J$7:$J$35),H25&lt;=LOOKUP(A25,Zeitplan!$A$7:$A$35,Zeitplan!$K$7:$K$35)),INDEX(Zeitplan!$B$7:$B$35,$A25),"Jahrgang passt nicht zu Kategorie")))</f>
        <v xml:space="preserve"> </v>
      </c>
    </row>
    <row r="26" spans="1:11" ht="12.75" customHeight="1" x14ac:dyDescent="0.25">
      <c r="A26" s="31"/>
      <c r="B26" s="16"/>
      <c r="C26" s="17"/>
      <c r="D26" s="35"/>
      <c r="E26" s="36"/>
      <c r="F26" s="35"/>
      <c r="G26" s="31"/>
      <c r="H26" s="1"/>
      <c r="I26" s="4"/>
      <c r="J26" s="33" t="str">
        <f>IF(ISNUMBER(A26),SUMIF(Zeitplan!$A$7:$A$35,$A26,Zeitplan!$H$7:$H$35),"")</f>
        <v/>
      </c>
      <c r="K26" s="4" t="str">
        <f>IF(NOT(ISNUMBER(A26))," ",IF(NOT(ISNUMBER(H26)),INDEX(Zeitplan!$B$7:$B$35,$A26),IF(AND(H26&gt;=LOOKUP(A26,Zeitplan!$A$7:$A$35,Zeitplan!$J$7:$J$35),H26&lt;=LOOKUP(A26,Zeitplan!$A$7:$A$35,Zeitplan!$K$7:$K$35)),INDEX(Zeitplan!$B$7:$B$35,$A26),"Jahrgang passt nicht zu Kategorie")))</f>
        <v xml:space="preserve"> </v>
      </c>
    </row>
    <row r="27" spans="1:11" ht="12.75" customHeight="1" x14ac:dyDescent="0.25">
      <c r="A27" s="31"/>
      <c r="B27" s="16"/>
      <c r="C27" s="17"/>
      <c r="D27" s="35"/>
      <c r="E27" s="36"/>
      <c r="F27" s="35"/>
      <c r="G27" s="31"/>
      <c r="H27" s="1"/>
      <c r="I27" s="4"/>
      <c r="J27" s="33" t="str">
        <f>IF(ISNUMBER(A27),SUMIF(Zeitplan!$A$7:$A$35,$A27,Zeitplan!$H$7:$H$35),"")</f>
        <v/>
      </c>
      <c r="K27" s="4" t="str">
        <f>IF(NOT(ISNUMBER(A27))," ",IF(NOT(ISNUMBER(H27)),INDEX(Zeitplan!$B$7:$B$35,$A27),IF(AND(H27&gt;=LOOKUP(A27,Zeitplan!$A$7:$A$35,Zeitplan!$J$7:$J$35),H27&lt;=LOOKUP(A27,Zeitplan!$A$7:$A$35,Zeitplan!$K$7:$K$35)),INDEX(Zeitplan!$B$7:$B$35,$A27),"Jahrgang passt nicht zu Kategorie")))</f>
        <v xml:space="preserve"> </v>
      </c>
    </row>
    <row r="28" spans="1:11" ht="12.75" customHeight="1" x14ac:dyDescent="0.25">
      <c r="A28" s="31"/>
      <c r="B28" s="16"/>
      <c r="C28" s="17"/>
      <c r="D28" s="35"/>
      <c r="E28" s="36"/>
      <c r="F28" s="35"/>
      <c r="G28" s="31" t="str">
        <f>IF($D$3="","",$D$3)</f>
        <v/>
      </c>
      <c r="H28" s="1"/>
      <c r="I28" s="4"/>
      <c r="J28" s="33" t="str">
        <f>IF(ISNUMBER(A28),SUMIF(Zeitplan!$A$7:$A$35,$A28,Zeitplan!$H$7:$H$35),"")</f>
        <v/>
      </c>
      <c r="K28" s="4" t="str">
        <f>IF(NOT(ISNUMBER(A28))," ",IF(NOT(ISNUMBER(H28)),INDEX(Zeitplan!$B$7:$B$35,$A28),IF(AND(H28&gt;=LOOKUP(A28,Zeitplan!$A$7:$A$35,Zeitplan!$J$7:$J$35),H28&lt;=LOOKUP(A28,Zeitplan!$A$7:$A$35,Zeitplan!$K$7:$K$35)),INDEX(Zeitplan!$B$7:$B$35,$A28),"Jahrgang passt nicht zu Kategorie")))</f>
        <v xml:space="preserve"> </v>
      </c>
    </row>
    <row r="29" spans="1:11" ht="12.75" customHeight="1" x14ac:dyDescent="0.25">
      <c r="A29" s="31"/>
      <c r="B29" s="16"/>
      <c r="C29" s="17"/>
      <c r="D29" s="35"/>
      <c r="E29" s="36"/>
      <c r="F29" s="35"/>
      <c r="G29" s="31" t="str">
        <f>IF($D$3="","",$D$3)</f>
        <v/>
      </c>
      <c r="H29" s="1"/>
      <c r="I29" s="4"/>
      <c r="J29" s="33" t="str">
        <f>IF(ISNUMBER(A29),SUMIF(Zeitplan!$A$7:$A$35,$A29,Zeitplan!$H$7:$H$35),"")</f>
        <v/>
      </c>
      <c r="K29" s="4" t="str">
        <f>IF(NOT(ISNUMBER(A29))," ",IF(NOT(ISNUMBER(H29)),INDEX(Zeitplan!$B$7:$B$35,$A29),IF(AND(H29&gt;=LOOKUP(A29,Zeitplan!$A$7:$A$35,Zeitplan!$J$7:$J$35),H29&lt;=LOOKUP(A29,Zeitplan!$A$7:$A$35,Zeitplan!$K$7:$K$35)),INDEX(Zeitplan!$B$7:$B$35,$A29),"Jahrgang passt nicht zu Kategorie")))</f>
        <v xml:space="preserve"> </v>
      </c>
    </row>
    <row r="30" spans="1:11" ht="12.75" customHeight="1" x14ac:dyDescent="0.25">
      <c r="A30" s="31"/>
      <c r="B30" s="16"/>
      <c r="C30" s="17"/>
      <c r="D30" s="35"/>
      <c r="E30" s="36"/>
      <c r="F30" s="35"/>
      <c r="G30" s="31" t="str">
        <f>IF($D$3="","",$D$3)</f>
        <v/>
      </c>
      <c r="H30" s="1"/>
      <c r="I30" s="4"/>
      <c r="J30" s="33" t="str">
        <f>IF(ISNUMBER(A30),SUMIF(Zeitplan!$A$7:$A$35,$A30,Zeitplan!$H$7:$H$35),"")</f>
        <v/>
      </c>
      <c r="K30" s="4" t="str">
        <f>IF(NOT(ISNUMBER(A30))," ",IF(NOT(ISNUMBER(H30)),INDEX(Zeitplan!$B$7:$B$35,$A30),IF(AND(H30&gt;=LOOKUP(A30,Zeitplan!$A$7:$A$35,Zeitplan!$J$7:$J$35),H30&lt;=LOOKUP(A30,Zeitplan!$A$7:$A$35,Zeitplan!$K$7:$K$35)),INDEX(Zeitplan!$B$7:$B$35,$A30),"Jahrgang passt nicht zu Kategorie")))</f>
        <v xml:space="preserve"> </v>
      </c>
    </row>
    <row r="31" spans="1:11" ht="12.75" customHeight="1" x14ac:dyDescent="0.25">
      <c r="A31" s="31"/>
      <c r="B31" s="16"/>
      <c r="C31" s="17"/>
      <c r="D31" s="35"/>
      <c r="E31" s="36"/>
      <c r="F31" s="35"/>
      <c r="G31" s="31" t="str">
        <f>IF($D$3="","",$D$3)</f>
        <v/>
      </c>
      <c r="H31" s="1"/>
      <c r="I31" s="4"/>
      <c r="J31" s="33" t="str">
        <f>IF(ISNUMBER(A31),SUMIF(Zeitplan!$A$7:$A$35,$A31,Zeitplan!$H$7:$H$35),"")</f>
        <v/>
      </c>
      <c r="K31" s="4" t="str">
        <f>IF(NOT(ISNUMBER(A31))," ",IF(NOT(ISNUMBER(H31)),INDEX(Zeitplan!$B$7:$B$35,$A31),IF(AND(H31&gt;=LOOKUP(A31,Zeitplan!$A$7:$A$35,Zeitplan!$J$7:$J$35),H31&lt;=LOOKUP(A31,Zeitplan!$A$7:$A$35,Zeitplan!$K$7:$K$35)),INDEX(Zeitplan!$B$7:$B$35,$A31),"Jahrgang passt nicht zu Kategorie")))</f>
        <v xml:space="preserve"> </v>
      </c>
    </row>
    <row r="32" spans="1:11" ht="12.75" customHeight="1" x14ac:dyDescent="0.25">
      <c r="A32" s="31"/>
      <c r="B32" s="16"/>
      <c r="C32" s="17"/>
      <c r="D32" s="35"/>
      <c r="E32" s="36"/>
      <c r="F32" s="35"/>
      <c r="G32" s="31" t="str">
        <f>IF($D$3="","",$D$3)</f>
        <v/>
      </c>
      <c r="H32" s="1"/>
      <c r="I32" s="4"/>
      <c r="J32" s="33" t="str">
        <f>IF(ISNUMBER(A32),SUMIF(Zeitplan!$A$7:$A$35,$A32,Zeitplan!$H$7:$H$35),"")</f>
        <v/>
      </c>
      <c r="K32" s="4" t="str">
        <f>IF(NOT(ISNUMBER(A32))," ",IF(NOT(ISNUMBER(H32)),INDEX(Zeitplan!$B$7:$B$35,$A32),IF(AND(H32&gt;=LOOKUP(A32,Zeitplan!$A$7:$A$35,Zeitplan!$J$7:$J$35),H32&lt;=LOOKUP(A32,Zeitplan!$A$7:$A$35,Zeitplan!$K$7:$K$35)),INDEX(Zeitplan!$B$7:$B$35,$A32),"Jahrgang passt nicht zu Kategorie")))</f>
        <v xml:space="preserve"> </v>
      </c>
    </row>
    <row r="33" spans="1:11" ht="12.75" customHeight="1" x14ac:dyDescent="0.25">
      <c r="A33" s="31"/>
      <c r="B33" s="16"/>
      <c r="C33" s="17"/>
      <c r="D33" s="35"/>
      <c r="E33" s="36"/>
      <c r="F33" s="35"/>
      <c r="G33" s="31"/>
      <c r="H33" s="1"/>
      <c r="I33" s="4"/>
      <c r="J33" s="33" t="str">
        <f>IF(ISNUMBER(A33),SUMIF(Zeitplan!$A$7:$A$35,$A33,Zeitplan!$H$7:$H$35),"")</f>
        <v/>
      </c>
      <c r="K33" s="4" t="str">
        <f>IF(NOT(ISNUMBER(A33))," ",IF(NOT(ISNUMBER(H33)),INDEX(Zeitplan!$B$7:$B$35,$A33),IF(AND(H33&gt;=LOOKUP(A33,Zeitplan!$A$7:$A$35,Zeitplan!$J$7:$J$35),H33&lt;=LOOKUP(A33,Zeitplan!$A$7:$A$35,Zeitplan!$K$7:$K$35)),INDEX(Zeitplan!$B$7:$B$35,$A33),"Jahrgang passt nicht zu Kategorie")))</f>
        <v xml:space="preserve"> </v>
      </c>
    </row>
    <row r="34" spans="1:11" ht="12.75" customHeight="1" x14ac:dyDescent="0.25">
      <c r="A34" s="31"/>
      <c r="B34" s="16"/>
      <c r="C34" s="17"/>
      <c r="D34" s="35"/>
      <c r="E34" s="36"/>
      <c r="F34" s="35"/>
      <c r="G34" s="31" t="str">
        <f>IF($D$3="","",$D$3)</f>
        <v/>
      </c>
      <c r="H34" s="1"/>
      <c r="I34" s="4"/>
      <c r="J34" s="33" t="str">
        <f>IF(ISNUMBER(A34),SUMIF(Zeitplan!$A$7:$A$35,$A34,Zeitplan!$H$7:$H$35),"")</f>
        <v/>
      </c>
      <c r="K34" s="4" t="str">
        <f>IF(NOT(ISNUMBER(A34))," ",IF(NOT(ISNUMBER(H34)),INDEX(Zeitplan!$B$7:$B$35,$A34),IF(AND(H34&gt;=LOOKUP(A34,Zeitplan!$A$7:$A$35,Zeitplan!$J$7:$J$35),H34&lt;=LOOKUP(A34,Zeitplan!$A$7:$A$35,Zeitplan!$K$7:$K$35)),INDEX(Zeitplan!$B$7:$B$35,$A34),"Jahrgang passt nicht zu Kategorie")))</f>
        <v xml:space="preserve"> </v>
      </c>
    </row>
    <row r="35" spans="1:11" ht="12.75" customHeight="1" x14ac:dyDescent="0.25">
      <c r="A35" s="31"/>
      <c r="B35" s="16"/>
      <c r="C35" s="17"/>
      <c r="D35" s="35"/>
      <c r="E35" s="36"/>
      <c r="F35" s="35"/>
      <c r="G35" s="31" t="str">
        <f>IF($D$3="","",$D$3)</f>
        <v/>
      </c>
      <c r="H35" s="1"/>
      <c r="I35" s="4"/>
      <c r="J35" s="33" t="str">
        <f>IF(ISNUMBER(A35),SUMIF(Zeitplan!$A$7:$A$35,$A35,Zeitplan!$H$7:$H$35),"")</f>
        <v/>
      </c>
      <c r="K35" s="4" t="str">
        <f>IF(NOT(ISNUMBER(A35))," ",IF(NOT(ISNUMBER(H35)),INDEX(Zeitplan!$B$7:$B$35,$A35),IF(AND(H35&gt;=LOOKUP(A35,Zeitplan!$A$7:$A$35,Zeitplan!$J$7:$J$35),H35&lt;=LOOKUP(A35,Zeitplan!$A$7:$A$35,Zeitplan!$K$7:$K$35)),INDEX(Zeitplan!$B$7:$B$35,$A35),"Jahrgang passt nicht zu Kategorie")))</f>
        <v xml:space="preserve"> </v>
      </c>
    </row>
    <row r="36" spans="1:11" ht="12.75" customHeight="1" x14ac:dyDescent="0.25">
      <c r="A36" s="31"/>
      <c r="B36" s="16"/>
      <c r="C36" s="17"/>
      <c r="D36" s="35"/>
      <c r="E36" s="36"/>
      <c r="F36" s="35"/>
      <c r="G36" s="31" t="str">
        <f>IF($D$3="","",$D$3)</f>
        <v/>
      </c>
      <c r="H36" s="1"/>
      <c r="I36" s="4"/>
      <c r="J36" s="33" t="str">
        <f>IF(ISNUMBER(A36),SUMIF(Zeitplan!$A$7:$A$35,$A36,Zeitplan!$H$7:$H$35),"")</f>
        <v/>
      </c>
      <c r="K36" s="4" t="str">
        <f>IF(NOT(ISNUMBER(A36))," ",IF(NOT(ISNUMBER(H36)),INDEX(Zeitplan!$B$7:$B$35,$A36),IF(AND(H36&gt;=LOOKUP(A36,Zeitplan!$A$7:$A$35,Zeitplan!$J$7:$J$35),H36&lt;=LOOKUP(A36,Zeitplan!$A$7:$A$35,Zeitplan!$K$7:$K$35)),INDEX(Zeitplan!$B$7:$B$35,$A36),"Jahrgang passt nicht zu Kategorie")))</f>
        <v xml:space="preserve"> </v>
      </c>
    </row>
    <row r="37" spans="1:11" ht="12.75" customHeight="1" x14ac:dyDescent="0.25">
      <c r="A37" s="31"/>
      <c r="B37" s="16"/>
      <c r="C37" s="17"/>
      <c r="D37" s="35"/>
      <c r="E37" s="36"/>
      <c r="F37" s="35"/>
      <c r="G37" s="31"/>
      <c r="H37" s="1"/>
      <c r="I37" s="4"/>
      <c r="J37" s="33" t="str">
        <f>IF(ISNUMBER(A37),SUMIF(Zeitplan!$A$7:$A$35,$A37,Zeitplan!$H$7:$H$35),"")</f>
        <v/>
      </c>
      <c r="K37" s="4" t="str">
        <f>IF(NOT(ISNUMBER(A37))," ",IF(NOT(ISNUMBER(H37)),INDEX(Zeitplan!$B$7:$B$35,$A37),IF(AND(H37&gt;=LOOKUP(A37,Zeitplan!$A$7:$A$35,Zeitplan!$J$7:$J$35),H37&lt;=LOOKUP(A37,Zeitplan!$A$7:$A$35,Zeitplan!$K$7:$K$35)),INDEX(Zeitplan!$B$7:$B$35,$A37),"Jahrgang passt nicht zu Kategorie")))</f>
        <v xml:space="preserve"> </v>
      </c>
    </row>
    <row r="38" spans="1:11" ht="12.75" customHeight="1" x14ac:dyDescent="0.25">
      <c r="A38" s="31"/>
      <c r="B38" s="16"/>
      <c r="C38" s="17"/>
      <c r="D38" s="35"/>
      <c r="E38" s="36"/>
      <c r="F38" s="35"/>
      <c r="G38" s="31" t="str">
        <f>IF($D$3="","",$D$3)</f>
        <v/>
      </c>
      <c r="H38" s="1"/>
      <c r="I38" s="4"/>
      <c r="J38" s="33" t="str">
        <f>IF(ISNUMBER(A38),SUMIF(Zeitplan!$A$7:$A$35,$A38,Zeitplan!$H$7:$H$35),"")</f>
        <v/>
      </c>
      <c r="K38" s="4" t="str">
        <f>IF(NOT(ISNUMBER(A38))," ",IF(NOT(ISNUMBER(H38)),INDEX(Zeitplan!$B$7:$B$35,$A38),IF(AND(H38&gt;=LOOKUP(A38,Zeitplan!$A$7:$A$35,Zeitplan!$J$7:$J$35),H38&lt;=LOOKUP(A38,Zeitplan!$A$7:$A$35,Zeitplan!$K$7:$K$35)),INDEX(Zeitplan!$B$7:$B$35,$A38),"Jahrgang passt nicht zu Kategorie")))</f>
        <v xml:space="preserve"> </v>
      </c>
    </row>
    <row r="39" spans="1:11" ht="12.75" customHeight="1" thickBot="1" x14ac:dyDescent="0.3">
      <c r="A39" s="31"/>
      <c r="B39" s="16"/>
      <c r="C39" s="17"/>
      <c r="D39" s="35"/>
      <c r="E39" s="36"/>
      <c r="F39" s="35"/>
      <c r="G39" s="31" t="str">
        <f>IF($D$3="","",$D$3)</f>
        <v/>
      </c>
      <c r="H39" s="1"/>
      <c r="I39" s="4"/>
      <c r="J39" s="33" t="str">
        <f>IF(ISNUMBER(A39),SUMIF(Zeitplan!$A$7:$A$35,$A39,Zeitplan!$H$7:$H$35),"")</f>
        <v/>
      </c>
      <c r="K39" s="4" t="str">
        <f>IF(NOT(ISNUMBER(A39))," ",IF(NOT(ISNUMBER(H39)),INDEX(Zeitplan!$B$7:$B$35,$A39),IF(AND(H39&gt;=LOOKUP(A39,Zeitplan!$A$7:$A$35,Zeitplan!$J$7:$J$35),H39&lt;=LOOKUP(A39,Zeitplan!$A$7:$A$35,Zeitplan!$K$7:$K$35)),INDEX(Zeitplan!$B$7:$B$35,$A39),"Jahrgang passt nicht zu Kategorie")))</f>
        <v xml:space="preserve"> </v>
      </c>
    </row>
    <row r="40" spans="1:11" ht="26.4" customHeight="1" thickBot="1" x14ac:dyDescent="0.3">
      <c r="A40" s="55" t="s">
        <v>82</v>
      </c>
      <c r="B40" s="56"/>
      <c r="C40" s="56"/>
      <c r="D40" s="56"/>
      <c r="E40" s="56"/>
      <c r="F40" s="56"/>
      <c r="G40" s="56"/>
      <c r="H40" s="57" t="s">
        <v>66</v>
      </c>
      <c r="I40" s="58"/>
      <c r="J40" s="34" t="str">
        <f>IF(SUM(J9:J39)&gt;0,SUM(J9:J39),"")</f>
        <v/>
      </c>
      <c r="K40" s="38"/>
    </row>
  </sheetData>
  <sheetProtection sheet="1" selectLockedCells="1"/>
  <mergeCells count="12">
    <mergeCell ref="B7:B8"/>
    <mergeCell ref="C7:C8"/>
    <mergeCell ref="G7:G8"/>
    <mergeCell ref="D8:F8"/>
    <mergeCell ref="A40:G40"/>
    <mergeCell ref="H40:I40"/>
    <mergeCell ref="A1:J1"/>
    <mergeCell ref="A2:J2"/>
    <mergeCell ref="A3:C3"/>
    <mergeCell ref="D3:F3"/>
    <mergeCell ref="H3:J5"/>
    <mergeCell ref="A7:A8"/>
  </mergeCells>
  <conditionalFormatting sqref="K9:K39">
    <cfRule type="cellIs" dxfId="0" priority="1" operator="notEqual">
      <formula>" "</formula>
    </cfRule>
  </conditionalFormatting>
  <pageMargins left="0.39370078740157483" right="0.39370078740157483" top="0.39370078740157483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Zeitplan</vt:lpstr>
      <vt:lpstr>Anmeldung_Gruppen_am_PC</vt:lpstr>
      <vt:lpstr>Anmeldung_Gruppen_am_PC!Druckbereich</vt:lpstr>
      <vt:lpstr>Zeitplan!Druckbereich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Renevey</dc:creator>
  <cp:lastModifiedBy>Kempf Anita, ENT-BAI-BAN-COB-FVA-BPV-BAC</cp:lastModifiedBy>
  <cp:lastPrinted>2015-03-09T14:14:56Z</cp:lastPrinted>
  <dcterms:created xsi:type="dcterms:W3CDTF">2013-11-20T13:43:26Z</dcterms:created>
  <dcterms:modified xsi:type="dcterms:W3CDTF">2019-03-14T08:16:31Z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1fccfb-80ca-4fe1-a574-1516544edb53_Enabled">
    <vt:lpwstr>True</vt:lpwstr>
  </property>
  <property fmtid="{D5CDD505-2E9C-101B-9397-08002B2CF9AE}" pid="3" name="MSIP_Label_2e1fccfb-80ca-4fe1-a574-1516544edb53_SiteId">
    <vt:lpwstr>364e5b87-c1c7-420d-9bee-c35d19b557a1</vt:lpwstr>
  </property>
  <property fmtid="{D5CDD505-2E9C-101B-9397-08002B2CF9AE}" pid="4" name="MSIP_Label_2e1fccfb-80ca-4fe1-a574-1516544edb53_Owner">
    <vt:lpwstr>Anita.Kempf@swisscom.com</vt:lpwstr>
  </property>
  <property fmtid="{D5CDD505-2E9C-101B-9397-08002B2CF9AE}" pid="5" name="MSIP_Label_2e1fccfb-80ca-4fe1-a574-1516544edb53_SetDate">
    <vt:lpwstr>2019-03-14T08:15:52.8882421Z</vt:lpwstr>
  </property>
  <property fmtid="{D5CDD505-2E9C-101B-9397-08002B2CF9AE}" pid="6" name="MSIP_Label_2e1fccfb-80ca-4fe1-a574-1516544edb53_Name">
    <vt:lpwstr>C2 Internal</vt:lpwstr>
  </property>
  <property fmtid="{D5CDD505-2E9C-101B-9397-08002B2CF9AE}" pid="7" name="MSIP_Label_2e1fccfb-80ca-4fe1-a574-1516544edb53_Application">
    <vt:lpwstr>Microsoft Azure Information Protection</vt:lpwstr>
  </property>
  <property fmtid="{D5CDD505-2E9C-101B-9397-08002B2CF9AE}" pid="8" name="MSIP_Label_2e1fccfb-80ca-4fe1-a574-1516544edb53_Extended_MSFT_Method">
    <vt:lpwstr>Automatic</vt:lpwstr>
  </property>
  <property fmtid="{D5CDD505-2E9C-101B-9397-08002B2CF9AE}" pid="9" name="Sensitivity">
    <vt:lpwstr>C2 Internal</vt:lpwstr>
  </property>
</Properties>
</file>